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192.168.15.43\Solutii Educationale\1. OFERTE CLIENTI\2022\OFERTE PNRAS\"/>
    </mc:Choice>
  </mc:AlternateContent>
  <xr:revisionPtr revIDLastSave="0" documentId="13_ncr:1_{F8337D3C-9BBB-4BBB-AEFF-CBD49095273C}" xr6:coauthVersionLast="47" xr6:coauthVersionMax="47" xr10:uidLastSave="{00000000-0000-0000-0000-000000000000}"/>
  <bookViews>
    <workbookView minimized="1" xWindow="2760" yWindow="2760" windowWidth="2370" windowHeight="560" tabRatio="704" firstSheet="1" activeTab="3" xr2:uid="{00000000-000D-0000-FFFF-FFFF00000000}"/>
  </bookViews>
  <sheets>
    <sheet name="Propunerea_PNRAS_-_QuartzMatrix" sheetId="1" state="hidden" r:id="rId1"/>
    <sheet name="Propunere_PNRAS_QuartzMatrix " sheetId="2" r:id="rId2"/>
    <sheet name="Oferta" sheetId="15" r:id="rId3"/>
    <sheet name="Table_interactive" sheetId="3" r:id="rId4"/>
    <sheet name="All_in_one_PC" sheetId="4" r:id="rId5"/>
    <sheet name="Laptop_chromebook" sheetId="5" r:id="rId6"/>
    <sheet name="Software_educational Moza" sheetId="6" r:id="rId7"/>
    <sheet name="Materiale didactice TIC " sheetId="12" r:id="rId8"/>
    <sheet name="Laborator_fonic" sheetId="8" r:id="rId9"/>
    <sheet name="Tablete_si_statii_incarcare" sheetId="9" r:id="rId10"/>
    <sheet name="Printing" sheetId="10" r:id="rId11"/>
    <sheet name="Camera_documente_" sheetId="11" r:id="rId12"/>
    <sheet name="Router wireless" sheetId="13" r:id="rId13"/>
  </sheets>
  <externalReferences>
    <externalReference r:id="rId14"/>
  </externalReferences>
  <definedNames>
    <definedName name="curs">[1]Bailesti!$L$11</definedName>
    <definedName name="indice">[1]Bailesti!$L$10</definedName>
  </definedNames>
  <calcPr calcId="191028"/>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3" i="15" l="1"/>
  <c r="F63" i="15"/>
  <c r="H3" i="15" l="1"/>
  <c r="H62" i="15"/>
  <c r="H4" i="15"/>
  <c r="H5" i="15"/>
  <c r="H6" i="15"/>
  <c r="H7" i="15"/>
  <c r="H8" i="15"/>
  <c r="H11" i="15"/>
  <c r="H12" i="15"/>
  <c r="H14" i="15"/>
  <c r="H15" i="15"/>
  <c r="H16" i="15"/>
  <c r="H17" i="15"/>
  <c r="H19" i="15"/>
  <c r="H20" i="15"/>
  <c r="H21" i="15"/>
  <c r="H22" i="15"/>
  <c r="H23" i="15"/>
  <c r="H24" i="15"/>
  <c r="H25" i="15"/>
  <c r="H26" i="15"/>
  <c r="H27" i="15"/>
  <c r="H28" i="15"/>
  <c r="H29" i="15"/>
  <c r="H30" i="15"/>
  <c r="H31" i="15"/>
  <c r="H32" i="15"/>
  <c r="H33" i="15"/>
  <c r="H34" i="15"/>
  <c r="H35" i="15"/>
  <c r="H36" i="15"/>
  <c r="H37" i="15"/>
  <c r="H38" i="15"/>
  <c r="H39" i="15"/>
  <c r="H40" i="15"/>
  <c r="H41" i="15"/>
  <c r="H42" i="15"/>
  <c r="H43" i="15"/>
  <c r="H44" i="15"/>
  <c r="H46" i="15"/>
  <c r="H47" i="15"/>
  <c r="H48" i="15"/>
  <c r="H49" i="15"/>
  <c r="H50" i="15"/>
  <c r="H51" i="15"/>
  <c r="H52" i="15"/>
  <c r="H53" i="15"/>
  <c r="H54" i="15"/>
  <c r="H55" i="15"/>
  <c r="H56" i="15"/>
  <c r="H57" i="15"/>
  <c r="H58" i="15"/>
  <c r="H59" i="15"/>
  <c r="H60" i="15"/>
  <c r="H61" i="15"/>
  <c r="H64" i="15"/>
  <c r="H65" i="15"/>
  <c r="H66" i="15"/>
  <c r="H67" i="15"/>
  <c r="H68" i="15"/>
  <c r="F35" i="15"/>
  <c r="C6" i="9"/>
  <c r="E45" i="15"/>
  <c r="H45" i="15" s="1"/>
  <c r="F39" i="15"/>
  <c r="F38" i="15"/>
  <c r="F37" i="15"/>
  <c r="F36" i="15"/>
  <c r="F34" i="15"/>
  <c r="F33" i="15"/>
  <c r="F20" i="15" l="1"/>
  <c r="F21" i="15"/>
  <c r="F19" i="15"/>
  <c r="F67" i="15"/>
  <c r="F66" i="15"/>
  <c r="F65" i="15"/>
  <c r="F62" i="15"/>
  <c r="F61" i="15"/>
  <c r="F59" i="15"/>
  <c r="F58" i="15"/>
  <c r="F57" i="15"/>
  <c r="F55" i="15"/>
  <c r="F54" i="15"/>
  <c r="F53" i="15"/>
  <c r="F52" i="15"/>
  <c r="F51" i="15"/>
  <c r="F50" i="15"/>
  <c r="F48" i="15"/>
  <c r="F47" i="15"/>
  <c r="F46" i="15"/>
  <c r="F45" i="15"/>
  <c r="F43" i="15"/>
  <c r="F42" i="15"/>
  <c r="F41" i="15"/>
  <c r="F40" i="15"/>
  <c r="F32" i="15"/>
  <c r="F30" i="15"/>
  <c r="F29" i="15"/>
  <c r="F28" i="15"/>
  <c r="F27" i="15"/>
  <c r="F26" i="15"/>
  <c r="F24" i="15"/>
  <c r="F23" i="15"/>
  <c r="F17" i="15"/>
  <c r="F16" i="15"/>
  <c r="F15" i="15"/>
  <c r="F14" i="15"/>
  <c r="F12" i="15"/>
  <c r="F11" i="15"/>
  <c r="F8" i="15"/>
  <c r="F7" i="15"/>
  <c r="F6" i="15"/>
  <c r="F5" i="15"/>
  <c r="F4" i="15"/>
  <c r="F3" i="15"/>
  <c r="F3" i="10"/>
  <c r="G3" i="10"/>
  <c r="H3" i="10" s="1"/>
  <c r="J6" i="15" l="1"/>
  <c r="E4" i="8" l="1"/>
  <c r="C6" i="8"/>
  <c r="C5" i="8"/>
  <c r="C4" i="8"/>
  <c r="C3" i="8"/>
  <c r="D10" i="3"/>
  <c r="D6" i="3"/>
</calcChain>
</file>

<file path=xl/sharedStrings.xml><?xml version="1.0" encoding="utf-8"?>
<sst xmlns="http://schemas.openxmlformats.org/spreadsheetml/2006/main" count="507" uniqueCount="260">
  <si>
    <t>am editat</t>
  </si>
  <si>
    <t>Propunerea noastra este una care cuprinde cele mai solicitate categorii de produse. Am selectat din multitudinea de produse pe acelea care se incadreaza in specificatiile ordinului de ministru si acelea care sunt in stoc sau pot veni pe comanda intr-un timp relativ repede</t>
  </si>
  <si>
    <t>In calitate de integrator de solutii pentru educatie avem acces la ofertele multor vendori si distribuitor. Daca in aceasta lista nu se regaseste ceva ce ati prins in buget, nu ezitati sa ne intrebati. Este posibil sa va surprindem placut.</t>
  </si>
  <si>
    <t>Solutii pe care le mai putem oferi si nu se regasesc detaliat in oferta:</t>
  </si>
  <si>
    <t>sisteme audio pentru Sali conferinte, evenimente, Sali de clasa, cancelarii, sisteme mobile</t>
  </si>
  <si>
    <t>Sisteme videowall sau totemuri pentru afisarea informatiilor la intrarea in scoala</t>
  </si>
  <si>
    <t>sisteme videoconferinta</t>
  </si>
  <si>
    <t>camere de documente</t>
  </si>
  <si>
    <t>Ochelari VR - utilizare cu pc windows sau seturi de ochelari cu administrare din platforma</t>
  </si>
  <si>
    <t>Jocuri educationale - utilizare la invatarea notiunilor de programare potrivite pentru gimnaziu - Scootie Go</t>
  </si>
  <si>
    <t>platforma de monitorizare si sisteme de eficientizare a consumurilor la nivelul institutiei de invatamant</t>
  </si>
  <si>
    <t>solutii de securitate cibernetica</t>
  </si>
  <si>
    <t>servere, storage</t>
  </si>
  <si>
    <t>Preturile din oferta sunt exprimate in lei fara TVA</t>
  </si>
  <si>
    <t>Termenul de plata este de 30 zile de la data receptiei</t>
  </si>
  <si>
    <t xml:space="preserve">Serviciile incluse sunt transportul, instalarea, configurarea </t>
  </si>
  <si>
    <t>De asemenea, oferim cursul de instruire in utilizarea echipamentelor si aplicatiilor</t>
  </si>
  <si>
    <t>Cu stima,</t>
  </si>
  <si>
    <r>
      <t xml:space="preserve">Anca Teutu | </t>
    </r>
    <r>
      <rPr>
        <sz val="11"/>
        <color rgb="FFE36C0A"/>
        <rFont val="Calibri"/>
        <family val="2"/>
      </rPr>
      <t xml:space="preserve">Business Development Manager EDU  </t>
    </r>
  </si>
  <si>
    <t>Solutii Educationale</t>
  </si>
  <si>
    <r>
      <t xml:space="preserve">m:  </t>
    </r>
    <r>
      <rPr>
        <sz val="9"/>
        <color rgb="FF808080"/>
        <rFont val="Calibri"/>
        <family val="2"/>
      </rPr>
      <t xml:space="preserve">+(40)726 - 767.901; </t>
    </r>
    <r>
      <rPr>
        <sz val="9"/>
        <color rgb="FF538135"/>
        <rFont val="Calibri"/>
        <family val="2"/>
      </rPr>
      <t xml:space="preserve">f:  </t>
    </r>
    <r>
      <rPr>
        <sz val="9"/>
        <color rgb="FF808080"/>
        <rFont val="Calibri"/>
        <family val="2"/>
      </rPr>
      <t>+(40)232 – 217.248</t>
    </r>
  </si>
  <si>
    <r>
      <t>e:</t>
    </r>
    <r>
      <rPr>
        <sz val="11"/>
        <color rgb="FF000000"/>
        <rFont val="Calibri"/>
        <family val="2"/>
      </rPr>
      <t xml:space="preserve"> </t>
    </r>
    <r>
      <rPr>
        <sz val="9"/>
        <color rgb="FF808080"/>
        <rFont val="Calibri"/>
        <family val="2"/>
      </rPr>
      <t xml:space="preserve">anca.teutu@quartzmatrix.ro </t>
    </r>
    <r>
      <rPr>
        <sz val="9"/>
        <color rgb="FF1F4E79"/>
        <rFont val="Calibri"/>
        <family val="2"/>
      </rPr>
      <t>|</t>
    </r>
    <r>
      <rPr>
        <sz val="9"/>
        <color rgb="FF538135"/>
        <rFont val="Calibri"/>
        <family val="2"/>
      </rPr>
      <t xml:space="preserve"> w: </t>
    </r>
    <r>
      <rPr>
        <sz val="9"/>
        <color rgb="FF7F7F7F"/>
        <rFont val="Calibri"/>
        <family val="2"/>
      </rPr>
      <t>www.quartzmatrix.ro</t>
    </r>
  </si>
  <si>
    <r>
      <t xml:space="preserve">a: </t>
    </r>
    <r>
      <rPr>
        <sz val="9"/>
        <color rgb="FF808080"/>
        <rFont val="Calibri"/>
        <family val="2"/>
      </rPr>
      <t>B-dul Carol I, nr. 5D, 700506, Iasi</t>
    </r>
  </si>
  <si>
    <r>
      <t xml:space="preserve">Clasa inteligentă </t>
    </r>
    <r>
      <rPr>
        <sz val="24"/>
        <color rgb="FFFFC000"/>
        <rFont val="Calibri"/>
        <family val="2"/>
      </rPr>
      <t>PNRAS</t>
    </r>
  </si>
  <si>
    <r>
      <rPr>
        <sz val="12"/>
        <color rgb="FF000000"/>
        <rFont val="Calibri"/>
        <family val="2"/>
      </rPr>
      <t xml:space="preserve">O clasa inteligentă integrează table interactive sau display-uri interactive, sofware educațional, videoproiectoare, laptopuri, computere, router wireless, multifuncționale și imprimante, camere web, dulap de încărcare dispozitive etc.. Regăsiți în portofoliul nostru toate aceste tehnologii. Opțiunile sunt variate, </t>
    </r>
    <r>
      <rPr>
        <b/>
        <sz val="12"/>
        <color rgb="FF000000"/>
        <rFont val="Calibri"/>
        <family val="2"/>
      </rPr>
      <t>iar fiecare școală are nevoile proprii.</t>
    </r>
  </si>
  <si>
    <t xml:space="preserve">Suntem parteneri cu tradiție ai celor mai importanți producători de tehnologii pentru educație: </t>
  </si>
  <si>
    <r>
      <t>Propunerea noastră este una care cuprinde cele mai solicitate categorii de produse. Am selectat din multitudinea de produse pe acelea care </t>
    </r>
    <r>
      <rPr>
        <b/>
        <sz val="12"/>
        <color rgb="FF000000"/>
        <rFont val="Calibri"/>
        <family val="2"/>
      </rPr>
      <t>se încadrează în specificațiile ordinului de ministru</t>
    </r>
    <r>
      <rPr>
        <sz val="12"/>
        <color rgb="FF000000"/>
        <rFont val="Calibri"/>
        <family val="2"/>
      </rPr>
      <t> și acelea care</t>
    </r>
    <r>
      <rPr>
        <b/>
        <sz val="12"/>
        <color rgb="FF000000"/>
        <rFont val="Calibri"/>
        <family val="2"/>
      </rPr>
      <t> sunt în stoc</t>
    </r>
    <r>
      <rPr>
        <sz val="12"/>
        <color rgb="FF000000"/>
        <rFont val="Calibri"/>
        <family val="2"/>
      </rPr>
      <t> sau pot veni pe comandă într-un timp relativ repede.</t>
    </r>
  </si>
  <si>
    <r>
      <t xml:space="preserve">În calitate de integrator de soluții pentru educație avem acces la ofertele multor vendori și distribuitor. </t>
    </r>
    <r>
      <rPr>
        <b/>
        <sz val="12"/>
        <color rgb="FF000000"/>
        <rFont val="Calibri"/>
        <family val="2"/>
      </rPr>
      <t>Dacă în această lista nu se regăsește ceva ce ați prins în buget, nu ezitați să ne întrebați.</t>
    </r>
    <r>
      <rPr>
        <sz val="12"/>
        <color rgb="FF000000"/>
        <rFont val="Calibri"/>
        <family val="2"/>
      </rPr>
      <t xml:space="preserve"> Este posibil să va surprindem plăcut.</t>
    </r>
  </si>
  <si>
    <t>Soluții pe care le mai putem oferi și nu se regăsesc detaliat în oferta:</t>
  </si>
  <si>
    <t xml:space="preserve"> - Sisteme audio pentru Săli conferințe, evenimente, Săli de clasa, cancelarii, sisteme mobile</t>
  </si>
  <si>
    <t xml:space="preserve"> -  Sisteme videowall sau totemuri pentru afișarea informațiilor la intrarea în școală</t>
  </si>
  <si>
    <t xml:space="preserve"> - Sisteme videoconferință</t>
  </si>
  <si>
    <t xml:space="preserve"> - Camere de documente</t>
  </si>
  <si>
    <t xml:space="preserve"> - Ochelari VR - utilizare cu pc windows sau seturi de ochelari cu administrare din platforma</t>
  </si>
  <si>
    <t xml:space="preserve"> - Jocuri educaționale - utilizare la învățarea noțiunilor de programare potrivite pentru gimnaziu - Scootie Go</t>
  </si>
  <si>
    <t xml:space="preserve"> - Platforma de monitorizare și sisteme de eficientizare a consumurilor la nivelul instituției de învățământ</t>
  </si>
  <si>
    <t xml:space="preserve"> - Soluții de securitate cibernetică</t>
  </si>
  <si>
    <t xml:space="preserve"> - Servere, storage</t>
  </si>
  <si>
    <r>
      <rPr>
        <b/>
        <sz val="11"/>
        <color rgb="FFFF0000"/>
        <rFont val="Calibri"/>
        <family val="2"/>
      </rPr>
      <t>*</t>
    </r>
    <r>
      <rPr>
        <b/>
        <sz val="11"/>
        <color rgb="FF000000"/>
        <rFont val="Calibri"/>
        <family val="2"/>
      </rPr>
      <t xml:space="preserve">Prețurile din oferta sunt exprimate în lei fără TVA
</t>
    </r>
    <r>
      <rPr>
        <b/>
        <sz val="11"/>
        <color rgb="FFFF0000"/>
        <rFont val="Calibri"/>
        <family val="2"/>
      </rPr>
      <t>*</t>
    </r>
    <r>
      <rPr>
        <b/>
        <sz val="11"/>
        <color rgb="FF000000"/>
        <rFont val="Calibri"/>
        <family val="2"/>
      </rPr>
      <t xml:space="preserve">Termenul de plata este de 30 zile de la dată recepției
</t>
    </r>
    <r>
      <rPr>
        <b/>
        <sz val="11"/>
        <color rgb="FFFF0000"/>
        <rFont val="Calibri"/>
        <family val="2"/>
      </rPr>
      <t>*</t>
    </r>
    <r>
      <rPr>
        <b/>
        <sz val="11"/>
        <color rgb="FF000000"/>
        <rFont val="Calibri"/>
        <family val="2"/>
      </rPr>
      <t xml:space="preserve">Serviciile incluse sunt transportul, instalarea, configurarea
</t>
    </r>
    <r>
      <rPr>
        <b/>
        <sz val="11"/>
        <color rgb="FFFF0000"/>
        <rFont val="Calibri"/>
        <family val="2"/>
      </rPr>
      <t>*</t>
    </r>
    <r>
      <rPr>
        <b/>
        <sz val="11"/>
        <color rgb="FF000000"/>
        <rFont val="Calibri"/>
        <family val="2"/>
      </rPr>
      <t>De asemenea, oferim cursul de instruire în utilizarea echipamentelor și aplicațiilor</t>
    </r>
  </si>
  <si>
    <t>Denumire produs</t>
  </si>
  <si>
    <t>Cerinte minime din ordinul de ministru 3497/30 mart 2022</t>
  </si>
  <si>
    <t>Specificatii tehnice oferta Quartz Matrix</t>
  </si>
  <si>
    <t>Pret unitar RON fara tva</t>
  </si>
  <si>
    <t>Termen de livrare</t>
  </si>
  <si>
    <t xml:space="preserve">Display interactiv (tablă interactivă) - pentru sala clasă </t>
  </si>
  <si>
    <t>Diagonala: minimum 85”, unghi vizibilitate 178 de grade;
Tip Display: 4k UHD, Anti Glare, luminozitate minimum 350 cd;
Touchscreen în 20 de puncte cu cel puțin 2 stylus incluse;
Funcții: browser, prezentare wireless de pe orice dispozitiv, capturi de ecran adnotate; 
Boxe integrate;
Sistem de operare preinstalat, cel mult o versiune în urmă față de ultima lansată, cu suport tehnic oferit de producător pentru o perioadă de cel puțin 4 ani, respectiv un ciclu de învățământ, care să asigure compatibilitatea cu sistemele de operare existente/utilizate în unitatea de învățământ.</t>
  </si>
  <si>
    <r>
      <rPr>
        <b/>
        <sz val="10"/>
        <color rgb="FF000000"/>
        <rFont val="Calibri"/>
        <family val="2"/>
      </rPr>
      <t>Promethean Activ Panel AP9 Premium 86"</t>
    </r>
    <r>
      <rPr>
        <sz val="10"/>
        <color rgb="FF000000"/>
        <rFont val="Calibri"/>
        <family val="2"/>
      </rPr>
      <t xml:space="preserve"> - Tabla interactiva de tip Display cu diagonala minim 86", rezolutie min 4K, contrast dinamic min 5000:1, luminozitate min 400 cd/m2, Rata de refresh min 60Hz si unghi de vizibilitate min 178</t>
    </r>
    <r>
      <rPr>
        <sz val="10"/>
        <color rgb="FF000000"/>
        <rFont val="Symbol"/>
        <family val="1"/>
        <charset val="2"/>
      </rPr>
      <t>°</t>
    </r>
    <r>
      <rPr>
        <sz val="10"/>
        <color rgb="FF000000"/>
        <rFont val="Arial"/>
        <family val="2"/>
      </rPr>
      <t xml:space="preserve">. </t>
    </r>
    <r>
      <rPr>
        <sz val="10"/>
        <color rgb="FF000000"/>
        <rFont val="Calibri"/>
        <family val="2"/>
      </rPr>
      <t xml:space="preserve">Numar puncte atingere min 20, acuratete atingere max 1mm, rata de scanare 200Hz, Timp raspuns mai mic de 5ms, recunoastere gesturi, stergere cu palma sau podul palmei (recunoastere automata), stilouri incluse min 4, Stilourile vor fi fara baterii cu doua capete, unul dintre ele fiind cu rol de radiera,  ergonomice, de dimensiunea unui pix normal, varful de scriere al stiloului acestuia fiind de max 3mm, radiera sau burete fizic. Tabla trebuie sa aiba un calculator incorporat cu sistem de operare preinstalat min Android 9 sau echivalen, procesor QuadCore, min 6GB RAM, stocare interna min 64GB. Posibilitatea utilizarii unui card SD suplimentar. Difuzoare stereo min 35W si subwoofer inclus min 15w. Sa aiba microfon integrat. Conectivitate: DP min 1, intrare microfon, iesire audio prin jack 3.5,  HDMI IN min 3 pentru a putea conecta prin cablu 3 surse simultan. HDMI Out min 1,  Port USB  3.0 sau superior  min 8, din care min 3 sa suporte touch si 1 USB tip C care sa permita si alimentarea. Tabla trebuie sa se poata conecta la internet prin Cablu LAN min 1Gbps sau WI Fi min IEEE 802.11 a/b/g/n/ac/ax si Bluetooth min 5.  Administrarea tablei sa se poata face de la distanta: adaugare sau stergere useri, update-uri, instalare sau stergere aplicatii de la distanta, configurare si adaugare restrictii in functie de useri. Utilizatorii pot securiza datele pe tabla prin parola sau pin si pot accesa conturile cu documente proprii in cloud. Accesul in cont sa se poata face prin NFC. Sistemul NFC permite fiecarui profesor sa continue lectiile incepute intr-o clasa, intr-o alta clasa, sa-si personalizeze propriul mediu de predare si invatare. </t>
    </r>
  </si>
  <si>
    <t>stoc sau max 14 zile</t>
  </si>
  <si>
    <r>
      <rPr>
        <b/>
        <sz val="10"/>
        <color rgb="FF000000"/>
        <rFont val="Calibri"/>
        <family val="2"/>
      </rPr>
      <t>Promethean Activ Panel AP9 Standard 86"</t>
    </r>
    <r>
      <rPr>
        <sz val="10"/>
        <color rgb="FF000000"/>
        <rFont val="Calibri"/>
        <family val="2"/>
      </rPr>
      <t xml:space="preserve"> - Tabla interactiva de tip Display cu diagonala minim 86", rezolutie min 4K, contrast dinamic min 5000:1, luminozitate min 400 cd/m2, Rata de refresh min 60Hz si unghi de vizibilitate min 178</t>
    </r>
    <r>
      <rPr>
        <sz val="10"/>
        <color rgb="FF000000"/>
        <rFont val="Symbol"/>
        <family val="1"/>
        <charset val="2"/>
      </rPr>
      <t>°</t>
    </r>
    <r>
      <rPr>
        <sz val="10"/>
        <color rgb="FF000000"/>
        <rFont val="Arial"/>
        <family val="2"/>
      </rPr>
      <t xml:space="preserve">. </t>
    </r>
    <r>
      <rPr>
        <sz val="10"/>
        <color rgb="FF000000"/>
        <rFont val="Calibri"/>
        <family val="2"/>
      </rPr>
      <t xml:space="preserve">Numar puncte atingere min 20, acuratete atingere max 1mm, rata de scanare 200Hz, Timp raspuns mai mic de 5ms, recunoastere gesturi, stergere cu palma sau podul palmei (recunoastere automata), stilouri incluse min 2, Stilourile vor fi fara baterii,  ergonomice, de dimensiunea unui pix normal, varful de scriere al stiloului acestuia fiind de max 3mm, radiera sau burete fizic. Tabla trebuie sa aiba un calculator incorporat cu sistem de operare preinstalat min Android 9 sau echivalent cu posibilitate update la 11, procesor QuadCore, min 4GB RAM, stocare interna min 32GB. Posibilitatea utilizarii unui card SD suplimentar. Difuzoare stereo min 30W. Conectivitate: DP min 1, intrare microfon, iesire audio prin jack 3.5,  HDMI IN min 3 pentru a putea conecta prin cablu 3 surse simultan. HDMI Out min 1,  Port USB  3.0 sau superior  min 8, din care min 3 sa suporte touch si 1 USB tip C care sa permita si alimentarea. Tabla trebuie sa se poata conecta la internet prin Cablu LAN min 1Gbps sau WI Fi min IEEE 802.11 a/b/g/n/ac/ax si Bluetooth min 5.  Administrarea tablei sa se poata face de la distanta: adaugare sau stergere useri, update-uri, instalare sau stergere aplicatii de la distanta, configurare si adaugare restrictii in functie de useri. Utilizatorii pot securiza datele pe tabla prin parola sau pin si pot accesa conturile cu documente proprii in cloud. </t>
    </r>
  </si>
  <si>
    <t>max 14 zile</t>
  </si>
  <si>
    <t>Display interactiv (tablă interactivă) - pentru smart lab sau laboratoare</t>
  </si>
  <si>
    <t>Diagonala: minimum 75”, unghi vizibilitate 178 de grade;
Tip Display: 4k UHD, Anti Glare, luminozitate minimum 350 cd;
Touchscreen în 20 de puncte cu cel puțin 2 stylus incluse;
Funcții: browser, prezentare wireless de pe orice dispozitiv, capturi de ecran adnotate;
Boxe integrate;
Sistem de operare preinstalat, cel mult o versiune în urmă față de ultima lansată, cu suport tehnic oferit de producător pentru o perioadă de cel puțin 4 ani, respectiv un ciclu de
învățământ, care să asigure compatibilitatea cu sistemele de operare existente/utilizate în unitatea de învățământ.</t>
  </si>
  <si>
    <r>
      <rPr>
        <b/>
        <sz val="10"/>
        <color rgb="FF000000"/>
        <rFont val="Calibri"/>
        <family val="2"/>
      </rPr>
      <t>Promethean Activ Panel AP9 Premium 75"</t>
    </r>
    <r>
      <rPr>
        <sz val="10"/>
        <color rgb="FF000000"/>
        <rFont val="Calibri"/>
        <family val="2"/>
      </rPr>
      <t xml:space="preserve"> - Tabla interactiva de tip Display cu diagonala minim 75", rezolutie min 4K, contrast dinamic min 5000:1, luminozitate min 400 cd/m2, Rata de refresh min 60Hz si unghi de vizibilitate min 178</t>
    </r>
    <r>
      <rPr>
        <sz val="10"/>
        <color rgb="FF000000"/>
        <rFont val="Symbol"/>
        <family val="1"/>
        <charset val="2"/>
      </rPr>
      <t>°</t>
    </r>
    <r>
      <rPr>
        <sz val="10"/>
        <color rgb="FF000000"/>
        <rFont val="Arial"/>
        <family val="2"/>
      </rPr>
      <t>.</t>
    </r>
    <r>
      <rPr>
        <sz val="10"/>
        <color rgb="FF000000"/>
        <rFont val="Calibri"/>
        <family val="2"/>
      </rPr>
      <t xml:space="preserve"> Numar puncte atingere min 20, acuratete atingere max 1mm, rata de scanare 200Hz, Timp raspuns mai mic de 5ms, recunoastere gesturi, stergere cu palma sau podul palmei (recunoastere automata), stilouri incluse min 4, Stilourile vor fi fara baterii cu doua capete, unul dintre ele fiind cu rol de radiera,  ergonomice, de dimensiunea unui pix normal, varful de scriere al stiloului acestuia fiind de max 3mm, radiera sau burete fizic. Tabla trebuie sa aiba un calculator incorporat cu sistem de operare preinstalat min Android 9 sau echivalen, procesor QuadCore, min 6GB RAM, stocare interna min 64GB. Posibilitatea utilizarii unui card SD suplimentar. Difuzoare stereo min 35W si subwoofer inclus min 15w. Sa aiba microfon integrat. Conectivitate: DP min 1, intrare microfon, iesire audio prin jack 3.5,  HDMI IN min 3 pentru a putea conecta prin cablu 3 surse simultan. HDMI Out min 1,  Port USB  3.0 sau superior  min 8, din care min 3 sa suporte touch si 1 USB tip C care sa permita si alimentarea. Tabla trebuie sa se poata conecta la internet prin Cablu LAN min 1Gbps sau WI Fi min IEEE 802.11 a/b/g/n/ac/ax si Bluetooth min 5.  Administrarea tablei sa se poata face de la distanta: adaugare sau stergere useri, update-uri, instalare sau stergere aplicatii de la distanta, configurare si adaugare restrictii in functie de useri. Utilizatorii pot securiza datele pe tabla prin parola sau pin si pot accesa conturile cu documente proprii in cloud. Accesul in cont sa se poata face prin NFC. Sistemul NFC permite fiecarui profesor sa continue lectiile incepute intr-o clasa, intr-o alta clasa, sa-si personalizeze propriul mediu de predare si invatare</t>
    </r>
  </si>
  <si>
    <r>
      <rPr>
        <b/>
        <sz val="10"/>
        <color rgb="FF000000"/>
        <rFont val="Calibri"/>
        <family val="2"/>
      </rPr>
      <t>Promethean Activ Panel AP9 Standard 75 " -</t>
    </r>
    <r>
      <rPr>
        <sz val="10"/>
        <color rgb="FF000000"/>
        <rFont val="Calibri"/>
        <family val="2"/>
      </rPr>
      <t xml:space="preserve"> Tabla interactiva de tip Display cu diagonala minim 75", rezolutie min 4K, contrast dinamic min 5000:1, luminozitate min 400 cd/m2, Rata de refresh min 60Hz si unghi de vizibilitate min 178°. Numar puncte atingere min 20, acuratete atingere max 1mm, rata de scanare 200Hz, Timp raspuns mai mic de 5ms, recunoastere gesturi, stergere cu palma sau podul palmei (recunoastere automata), stilouri incluse min 2, Stilourile vor fi fara baterii,  ergonomice, de dimensiunea unui pix normal, varful de scriere al stiloului acestuia fiind de max 3mm, radiera sau burete fizic. Tabla trebuie sa aiba un calculator incorporat cu sistem de operare preinstalat min Android 9 sau echivalent cu posibilitate update la 11, procesor QuadCore, min 4GB RAM, stocare interna min 32GB. Posibilitatea utilizarii unui card SD suplimentar. Difuzoare stereo min 30W. Conectivitate: DP min 1, intrare microfon, iesire audio prin jack 3.5,  HDMI IN min 3 pentru a putea conecta prin cablu 3 surse simultan. HDMI Out min 1,  Port USB  3.0 sau superior  min 8, din care min 3 sa suporte touch si 1 USB tip C care sa permita si alimentarea. Tabla trebuie sa se poata conecta la internet prin Cablu LAN min 1Gbps sau WI Fi min IEEE 802.11 a/b/g/n/ac/ax si Bluetooth min 5.  Administrarea tablei sa se poata face de la distanta: adaugare sau stergere useri, update-uri, instalare sau stergere aplicatii de la distanta, configurare si adaugare restrictii in functie de useri. Utilizatorii pot securiza datele pe tabla prin parola sau pin si pot accesa conturile cu documente proprii in cloud. </t>
    </r>
  </si>
  <si>
    <t xml:space="preserve">Suport pentru display interactiv </t>
  </si>
  <si>
    <t>de tip fix sau mobil</t>
  </si>
  <si>
    <t>Suport mobil reglabil pe inaltime compatibil cu display-ul 75" si 86"</t>
  </si>
  <si>
    <t>stoc</t>
  </si>
  <si>
    <t xml:space="preserve">Display interactiv (tablă interactivă) - pentru laborator informatică </t>
  </si>
  <si>
    <t>Diagonala: minimum 65”, unghi vizibilitate 178 de grade;
Tip Display: 4k UHD, Anti Glare, luminozitate minimum 350 cd;
Touchscreen în 20 de puncte cu cel puțin 2 stylus incluse;
Funcții: browser, prezentare wireless de pe orice dispozitiv, capturi de ecran adnotate;
Boxe integrate;
Sistem de operare preinstalat, cel mult o versiune în urmă față de ultima lansată, cu suport tehnic oferit de producător pentru o perioadă de cel puțin 4 ani, respectiv un ciclu de învățământ, care să asigure compatibilitatea cu sistemele de operare existente/utilizate în unitatea de învățământ.</t>
  </si>
  <si>
    <r>
      <rPr>
        <b/>
        <sz val="10"/>
        <color rgb="FF000000"/>
        <rFont val="Calibri"/>
        <family val="2"/>
      </rPr>
      <t xml:space="preserve">Promethean Activ Panel AP9 Premium 65" - </t>
    </r>
    <r>
      <rPr>
        <sz val="10"/>
        <color rgb="FF000000"/>
        <rFont val="Calibri"/>
        <family val="2"/>
      </rPr>
      <t>Tabla interactiva de tip Display cu diagonala minim 65", rezolutie min 4K, contrast dinamic min 5000:1, luminozitate min 400 cd/m2, Rata de refresh min 60Hz si unghi de vizibilitate min 178°. Numar puncte atingere min 20, acuratete atingere max 1mm, rata de scanare 200Hz, Timp raspuns mai mic de 5ms, recunoastere gesturi, stergere cu palma sau podul palmei (recunoastere automata), stilouri incluse min 4, Stilourile vor fi fara baterii cu doua capete, unul dintre ele fiind cu rol de radiera,  ergonomice, de dimensiunea unui pix normal, varful de scriere al stiloului acestuia fiind de max 3mm, radiera sau burete fizic. Tabla trebuie sa aiba un calculator incorporat cu sistem de operare preinstalat min Android 9 sau echivalen, procesor QuadCore, min 6GB RAM, stocare interna min 64GB. Posibilitatea utilizarii unui card SD suplimentar. Difuzoare stereo min 35W si subwoofer inclus min 15w. Sa aiba microfon integrat. Conectivitate: DP min 1, intrare microfon, iesire audio prin jack 3.5,  HDMI IN min 3 pentru a putea conecta prin cablu 3 surse simultan. HDMI Out min 1,  Port USB  3.0 sau superior  min 8, din care min 3 sa suporte touch si 1 USB tip C care sa permita si alimentarea. Tabla trebuie sa se poata conecta la internet prin Cablu LAN min 1Gbps sau WI Fi min IEEE 802.11 a/b/g/n/ac/ax si Bluetooth min 5.  Administrarea tablei sa se poata face de la distanta: adaugare sau stergere useri, update-uri, instalare sau stergere aplicatii de la distanta, configurare si adaugare restrictii in functie de useri. Utilizatorii pot securiza datele pe tabla prin parola sau pin si pot accesa conturile cu documente proprii in cloud. Accesul in cont sa se poata face prin NFC. Sistemul NFC permite fiecarui profesor sa continue lectiile incepute intr-o clasa, intr-o alta clasa, sa-si personalizeze propriul mediu de predare si invatare</t>
    </r>
  </si>
  <si>
    <r>
      <rPr>
        <b/>
        <sz val="10"/>
        <color rgb="FF000000"/>
        <rFont val="Calibri"/>
        <family val="2"/>
      </rPr>
      <t>Promethean Activ Panel AP9 Standard  65"</t>
    </r>
    <r>
      <rPr>
        <sz val="10"/>
        <color rgb="FF000000"/>
        <rFont val="Calibri"/>
        <family val="2"/>
      </rPr>
      <t xml:space="preserve"> - Tabla interactiva de tip Display cu diagonala minim 65", rezolutie min 4K, contrast dinamic min 5000:1, luminozitate min 400 cd/m2, Rata de refresh min 60Hz si unghi de vizibilitate min 178°. Numar puncte atingere min 20, acuratete atingere max 1mm, rata de scanare 200Hz, recunoastere gesturi, stergere cu palma sau podul palmei (recunoastere automata), stilouri incluse min 2, Stilourile vor fi fara baterii, ergonomice, de dimensiunea unui pix normal, varful acestuia fiind de max 3mm. Tabla trebuie sa aiba un calculator incorporat cu sistem de operare preinstalat min Android 9 sau echivalent, procesor QuadCore, min 4GB RAM, stocare interna min 32GB. Posibilitatea utilizarii unui card SD suplimentar. Difuzoare stereo min 30W. Conectivitate: DP min 1, intrare microfon, iesire audio prin jack 3.5,  HDMI IN min 3 pentru a putea conecta prin cablu 3 surse simultan. HDMI Out min 1,  Port USB  3.0 sau superior  min 8, din care min 3 sa suporte touch si 1 USB tip C care sa permita si alimentarea. Tabla trebuie sa se poata conecta la internet prin Cablu LAN min 1Gbps sau WI Fi min IEEE 802.11 a/b/g/n/ac/ax si Bluetooth min 5. Administrarea tablei sa se poata face de la distanta: adaugare sau stergere useri, update-uri, instalare sau stergere aplicatii de la distanta, configurare si adaugare restrictii in functie de useri. Utilizatorii pot securiza datele pe tabla prin parola sau pin si pot accesa conturile cu documente proprii in cloud. </t>
    </r>
  </si>
  <si>
    <t xml:space="preserve">Suport mobil reglabil pe inaltime compatibil cu display-ul 65" </t>
  </si>
  <si>
    <t>Videoproiector interactiv</t>
  </si>
  <si>
    <t>Videoproiectorul interactiv Epson 695Wi se poate utliza impreuna cu o tabla alba, pe perete sau pe o masa alba. Include aplicatie whiteboard si stilouri cu care se pot face adnotari peste documente, poate fi folosit impreuna cu aplicatii de tip scratch, puzzle, animatii 3D. Orice suprafata se poate transforma intr-o masa interactiva. Rezolutie WXGA, contrast 14000:1, 3500 ansi lumeni</t>
  </si>
  <si>
    <t>stoc sau 30 zile</t>
  </si>
  <si>
    <r>
      <rPr>
        <b/>
        <sz val="10"/>
        <color rgb="FFFF0000"/>
        <rFont val="Calibri"/>
        <family val="2"/>
      </rPr>
      <t>*</t>
    </r>
    <r>
      <rPr>
        <b/>
        <sz val="10"/>
        <color rgb="FF000000"/>
        <rFont val="Calibri"/>
        <family val="2"/>
      </rPr>
      <t xml:space="preserve">Toate aplicatiile sunt incluse si au valabilitate pe viata </t>
    </r>
  </si>
  <si>
    <r>
      <rPr>
        <b/>
        <sz val="10"/>
        <color rgb="FFFF0000"/>
        <rFont val="Calibri"/>
        <family val="2"/>
      </rPr>
      <t>*</t>
    </r>
    <r>
      <rPr>
        <b/>
        <sz val="10"/>
        <color rgb="FF000000"/>
        <rFont val="Calibri"/>
        <family val="2"/>
      </rPr>
      <t>Preturile incud transport, instalare, instruirea utilizatorilor</t>
    </r>
  </si>
  <si>
    <t>All in one</t>
  </si>
  <si>
    <t>Procesor: cel mult o generație în urmă față de ultima lansată
de producător, scor de minimum 5.500 de puncte pe site-ul
cpubenchmark.net;
Display: FHD, 24”, 1.920 x 1.080 pixeli, Anti-Glare;
Webcam: integrat, rezoluție 1.280 x 720 pixeli;
Microfon: integrat;
Memorie RAM: minimum 8 GB, DDR4;
Stocare: SSD 250 GB;
Sunet: boxe încorporate;
Porturi: HDMI, RJ-45, USB 2.0, USB 3.0;
Conectivitate: wireless 802.11 ac, LAN 10/100/1.000, bluetooth 5;
Periferice: tastatură + mouse;
Sistem de operare: în funcție de necesarul de licențiere al unității de învățământ.</t>
  </si>
  <si>
    <t>Variante - propuneri</t>
  </si>
  <si>
    <r>
      <rPr>
        <b/>
        <sz val="10"/>
        <color rgb="FF000000"/>
        <rFont val="Calibri"/>
        <family val="2"/>
      </rPr>
      <t>Dell Inspiron All-In-One 5415</t>
    </r>
    <r>
      <rPr>
        <sz val="10"/>
        <color rgb="FF000000"/>
        <rFont val="Calibri"/>
        <family val="2"/>
      </rPr>
      <t>,24-inch FHD (1920 x 1080) Anti-Glare Narrow Border AIT Infinity Non-Touch Display, Camera, FHD, non-tilt, white,Pearl White, AMD Ryzen(TM) 3 5425U 4-core/8-thread Processor with Radeon(TM) Graphics, AMD Radeon(TM) Graphics with shared graphics memory, 8GB, 1x8GB, DDR4, 3200MHz, 256GB M.2 PCIe NVMe Solid State Drive, 90 Watt AC Adapter, Triangle Stand, MediaTek Wi-Fi 6 MT7921 2x2 and Bluetooth 5.2, Wireless Driver for MediaTek Wi-Fi 6 MT7921, External ports: Audio: 1 x universal audio jack, Video: 1 x HDMI 1.4b port, 1 x HDMI-in 1.4b port for gaming console, Blu-ray player, or other HDMI-out enabled device, Network: 1 x RJ-45 port, USB: 2 x USB 3.1 Gen 1 ports with Power on/Wake-up support, 1 x USB 3.1 Gen 2 port with PowerShare, 1 x USB 3.2 Gen 2 (Type-C) port, Power port: 1 x 4.5 mm x 2.9 mm DC-in adapter port, Media-card reader: 1 x SD-card slot, Dimensions and weight: Height: 358.50 mm, Width: 542.70 mm, Depth: 40.20 mm, Weight: 5.39 kg, Windows 11 Home, Single Language English, 3Y Partner Led Carry In Service Extension</t>
    </r>
  </si>
  <si>
    <r>
      <rPr>
        <b/>
        <sz val="10"/>
        <color rgb="FF000000"/>
        <rFont val="Calibri"/>
        <family val="2"/>
      </rPr>
      <t>All-in-One ASUS Vivo</t>
    </r>
    <r>
      <rPr>
        <sz val="10"/>
        <color rgb="FF000000"/>
        <rFont val="Calibri"/>
        <family val="2"/>
      </rPr>
      <t>, V241EAK-BA022D 24-inch, FHD (1920 x 1080) 16:9 ,256GB M.2 NVMe(T) PCIe(R) 3.0 SSD, Without HDD, 8GB DDR4 SO-DIMM,Intel(R) UHD Graphics for 11th Gen Intel(R) Processors, Anti-glare display, Intel(R) Core(T) i3-1115G4 Processor 3.0 GHz (6M Ca che up to 4.1 GHz, 2 cores) 250nits, LCD, 2x DDR4 SO-DIMM slot, 1x M.2 2280 SSD slot, Wi-Fi 5(802.11ac) (Dual band) 2*2 + Bluetooth 5.0/5.1, Realtek RTL8111H 720p HD.camera, Built-in microphone, Built-in speaker, Wireless golden keyboard, Wireless optical mouse, Input: 100~240V AC 50/60Hz universal Side I/O Port: 1x Kensington lock 1x 3.5mm combo audio jack, 1x USB 2.0 Type-A, Back I/O Port:1x DC-in, 1x RJ45 Gigabit Ethernetx HDMI in 1.4, 1x HDMI out 1.4, 4x USB 3.2 Gen 1 Type-A Dimension: 54.0 x 40.9 x 4.8 ~ 16.5 cm, Weight: 05.40 kg, BIOS Booting User Password Protection HDD User Password Protection and Security, McAfee LiveSafe(T) 30-day trial, Kensington Security Slot(T), 2 years warranty, Windows 10 Pro, Black</t>
    </r>
  </si>
  <si>
    <t>Licente Office</t>
  </si>
  <si>
    <t xml:space="preserve">Licenta Office Professional </t>
  </si>
  <si>
    <t>Licente Antivirus</t>
  </si>
  <si>
    <t>Licenta Bitdefender Internet Security 3dispozitive 1 an</t>
  </si>
  <si>
    <t>Procesor: cel mult o generație în urmă față de ultima lansată
de producător, scor de minimum 5.000 de puncte pe site-ul
cpubenchmark.net;
Display: minimum 14”;
Memorie RAM: minimum 8 GB, DDR4;
Stocare: tip SSD minimum 256 GB;
Conectivitate: wireless 802.11 ac, bluetooth 5;
Webcam integrat, rezoluție 1.280 x 720 p
Porturi: HDMI, USB 3.0, audio jack combo;
Greutate: mai mică de 2 kg;
Sistem de operare: în funcție de necesarul de licențiere al unității de învățământ</t>
  </si>
  <si>
    <t>variante - propuneri</t>
  </si>
  <si>
    <t>stoc suficient</t>
  </si>
  <si>
    <t>stoc momentan</t>
  </si>
  <si>
    <t>stoc limitat</t>
  </si>
  <si>
    <r>
      <rPr>
        <b/>
        <sz val="10"/>
        <color rgb="FF000000"/>
        <rFont val="Calibri"/>
        <family val="2"/>
      </rPr>
      <t>Laptop ASUS CHROMEBOOK</t>
    </r>
    <r>
      <rPr>
        <sz val="10"/>
        <color rgb="FF000000"/>
        <rFont val="Calibri"/>
        <family val="2"/>
      </rPr>
      <t xml:space="preserve">, </t>
    </r>
    <r>
      <rPr>
        <b/>
        <sz val="10"/>
        <color rgb="FF000000"/>
        <rFont val="Calibri"/>
        <family val="2"/>
      </rPr>
      <t>CX1400CNA-BV0243</t>
    </r>
    <r>
      <rPr>
        <sz val="10"/>
        <color rgb="FF000000"/>
        <rFont val="Calibri"/>
        <family val="2"/>
      </rPr>
      <t>, 14-inch,HD (1366 x 768) 16:9,Intel® CELERON , 8G DDR4 on board, 64GB  MMC, 720p HD camera, I/O: ports1x 3.5mm Combo Audio Jack\n2x USB 3.2 Gen 1 Type-A,2x USB 3.2 Gen 1 Type-C support display / power delivery\nMicro SD card reader,Sonic Master, Audio by ICEpower®, Wi-Fi 6(802.11ax) (Dual band) 2*2 + Bluetooth 5.2(BT version may change with OS version different),Built-in speaker, Built-in microphone,38WHrs, 2S1P, 2-cell Li-ion</t>
    </r>
  </si>
  <si>
    <r>
      <rPr>
        <b/>
        <sz val="10"/>
        <color rgb="FF000000"/>
        <rFont val="Calibri"/>
        <family val="2"/>
      </rPr>
      <t>Laptop ASUS CHROMEBOOK,CX1400FKA-EC0112</t>
    </r>
    <r>
      <rPr>
        <sz val="10"/>
        <color rgb="FF000000"/>
        <rFont val="Calibri"/>
        <family val="2"/>
      </rPr>
      <t>, 14-inch TOUCH,FHD (1920 x 1080) 16:9,Intel® CELERON , 8G DDR4 on board, 128GB  MMC, 720p HD camera, I/O: ports2x USB 3.2 Gen 1 Type-A,2x USB 3.2 Gen 1 Type-C support display / power delivery\n1x 3.5mm Combo Audio Jack\nMicro SD card reader,Sonic Master, Audio by ICEpower®,Wi-Fi 6(802.11ax) (Dual band) 2*2 + Bluetooth 5.2(BT version may change with OS version different), Built-in speaker, Built-in microphone, 50WHrs, 2S1P, 2-cell Li-ion</t>
    </r>
  </si>
  <si>
    <t xml:space="preserve">Exista multe variante disponibile. In cazul in care nici un model de mai sus nu corespunde cerintelor scolii, putem reveni cu oferta personalizata </t>
  </si>
  <si>
    <t>numar bucati solicitate</t>
  </si>
  <si>
    <t>termen de livrare solicitat</t>
  </si>
  <si>
    <t>maxim buget disponibil</t>
  </si>
  <si>
    <t xml:space="preserve">LICENTE PENTRU PROFESORI </t>
  </si>
  <si>
    <t>Descriere produs</t>
  </si>
  <si>
    <t>Pret unitar RON + tva</t>
  </si>
  <si>
    <t>www.mozaweb.com/ro</t>
  </si>
  <si>
    <t>1 an</t>
  </si>
  <si>
    <t>2 ani</t>
  </si>
  <si>
    <t>3 ani</t>
  </si>
  <si>
    <t xml:space="preserve">Mozaik Teacher Premium </t>
  </si>
  <si>
    <t xml:space="preserve">Licentierea se face pe adresa de email. Profesorul se poate loga atat in platforma mozaweb, cat si in aplicatia Mozabook instalata pe laptop cu windows. Nu se poate folosi contul simultan </t>
  </si>
  <si>
    <t>Mozabook Classroom</t>
  </si>
  <si>
    <t xml:space="preserve">Licentierea se face pe PC/ laptop. Orice profesor cu un cont trial se poate loga si utiliza licenta instalata pe pc. </t>
  </si>
  <si>
    <t>Licente pentru elevi - utilizare web pe orice fel de device, orice sistem de operare (laptop, chromebook, tableta, telefon, desktop.. ), logare În mozabook</t>
  </si>
  <si>
    <t>Diferenta intre licenta de profesor si cea de elev este ca profesorul poate proiecta ecranul laptopului pe o tabla interactiva sau se poate loga pe un display, pe cand elevul poate folosi licenta doar pe un ecran mic - max 32"</t>
  </si>
  <si>
    <t xml:space="preserve">LICENTE PENTRU ELEVI </t>
  </si>
  <si>
    <t xml:space="preserve">Mozaik Student  Premium </t>
  </si>
  <si>
    <t xml:space="preserve">Licentierea se face pe adresa de email. Elevul se poate loga atat in platforma mozaweb, cat si in aplicatia Mozabook instalata pe laptop cu windows. Nu se poate folosi contul simultan. </t>
  </si>
  <si>
    <t xml:space="preserve">Termen de livrare </t>
  </si>
  <si>
    <t xml:space="preserve">Scottie GO Edu </t>
  </si>
  <si>
    <t>Scottie Go! Edu este un joc inovator prin intermediul caruia copiii invata programarea. Setul include 179 blocuri de programare, un cod de licenta pentru 3 dispozitive, un organizator, placa de fundal pe care pot fi asamblate comenzile de programare si un manual Scottie Go!
Scottie GO! Edu include o tabla, 179 de comenzi cartonate si aplicatia Scottie GO! Edu cu 91 de misiuni de dificultate crescanda. Este recomandat copiilor cu varste intre 6 – 15 ani.
Utilizarea jocurilor in educatie ii ajuta pe copii sa dobandeasca cunostinte intr-un mod prietenos si interesant. Jocul prezinta un extraterestru prietenos numit Scottie, a carui nava spatiala se defecteaza si aterizeaza pe Pamant. Elevii vor trebui sa-l ajute pe Scottie sa adune piese de schimb pentru nava sa prin programarea actiunilor in joc.
https://scottiego.com/en/scottie-go-edu/</t>
  </si>
  <si>
    <t xml:space="preserve">14-21 zile </t>
  </si>
  <si>
    <t xml:space="preserve">Scottie GO Magnetic Blocks 
</t>
  </si>
  <si>
    <t>Un set de 53 de blocuri magnetice mari pentru tabla magnetică. Scottie Go! Magnetic blocks este un instrument excelent pentru a sprijini interacțiunea profesor – elev și pentru a ajuta profesorii să prezinte și să explice soluții pentru căutările lui Scottie, utilizând algoritmii de programare. 
https://scottiego.com/en/scottie-go-magnetic-blocks/</t>
  </si>
  <si>
    <t>Laborator fonic</t>
  </si>
  <si>
    <t>Pret unitar RON  + tva/ lab</t>
  </si>
  <si>
    <t>termen de livrare</t>
  </si>
  <si>
    <t xml:space="preserve">https://www.prolang.ro/ </t>
  </si>
  <si>
    <t>Laborator 20</t>
  </si>
  <si>
    <t>Include aplicatia profesor, casca si microfn profesor, tablete elevi cu casca si microfon 20 buc, aplicatie elev, router comunicatii laborator. Include configurarea.</t>
  </si>
  <si>
    <t>14-21 zile</t>
  </si>
  <si>
    <t>Laborator 24</t>
  </si>
  <si>
    <t>Include aplicatia profesor, casca si microfn profesor, tablete elevi cu casca si microfon 24 buc, aplicatie elev, router comunicatii laborator. Include configurarea.</t>
  </si>
  <si>
    <t>Laborator 28</t>
  </si>
  <si>
    <t>Include aplicatia profesor, casca si microfn profesor, tablete elevi cu casca si microfon 28 buc, aplicatie elev, router comunicatii laborator. Include configurarea.</t>
  </si>
  <si>
    <t>Laborator 30</t>
  </si>
  <si>
    <t>Include aplicatia profesor, casca si microfn profesor, tablete elevi cu casca si microfon 30 buc, aplicatie elev, router comunicatii laborator. Include configurarea.</t>
  </si>
  <si>
    <t xml:space="preserve">Laboratorul fonic poate fi configurat si intr-un numar diferit de elevi. </t>
  </si>
  <si>
    <t xml:space="preserve">Denumire produs </t>
  </si>
  <si>
    <t>pret unitar lei + tva</t>
  </si>
  <si>
    <t>Statie incarcare</t>
  </si>
  <si>
    <t>Statie fixa sau mobila pentru incarcare inteligenta a pina la 12 dispozitive (tablete sau laptop-uri) cu o diagonala pina la maxim 15" 38.1cm;</t>
  </si>
  <si>
    <t>Statie mobila pentru incarcare inteligenta pina la 30 de dispozitive mobile (tablete sau laptop-uri) cu o diagonala pina la maxim 17" ;</t>
  </si>
  <si>
    <t>15 zile</t>
  </si>
  <si>
    <t>32-Port USB-C Charging Cart - 576 W, 32 USB-C PD Ports, Bays for Chromebooks, Tablets &amp; Phones up to 15.6", 576 W Total, up to 18 W per Port, Surge Protection, Silent Ventilation, Metal Housing, Black</t>
  </si>
  <si>
    <t>Tableta</t>
  </si>
  <si>
    <t>Tab M8 | TB-8506XS | Screen 8" | Resolution 1280x800 | IPS-LCD | Storage 64GB | RAM 4GB | Battery run time up to 18 hours | 1xAudio-Out | 1xUSB-C | 1xNano-SIM card tray | Wireless LAN 802.11ac | Bluetooth | 4G | VGA card Integrated IMG PowerVR GE8320 GPU | Card Reader microSD | Camera 5MP | Front-facing Camera 2MP | Speakers | GPS / geotagging | Android | Included Accessories Smart Charging Station (Cradle) | Colour Iron Grey | Width 199.1 mm | Height 121.8 mm | Depth 8.15 mm | Weight 0.305 kg</t>
  </si>
  <si>
    <t>Tableta Lenovo Tab M10 HD (2nd Gen), TB-X306X, 10.1" HD (1280x800) TDDI 400nits, 10-point Multi-touch, MediaTek Helio P22T (8C, 4x A53 @2.3GHz + 4x A53 @1.8GHz), Video: Integrated IMG PowerVR GE8320, Chipset: MediaTek SoC Platform, Memory: 4GB Soldered LPDDR4X-3200, Expandable Memory: MicroSD card (up to 1TB, exFAT), , Storage: 64GB eMMCWLAN + Bluetooth: 11a/b/g/n/ac, 1x1 + BT5.0, WWAN: 4G LTE, Card Slot: Single Nano-SIM &amp; MicroSD Card Holder Tray, Color: Iron Grey, Case Material: Pure metal (Plastic + Metal), Camera: Front 5.0MP / Rear 8.0MP, Microphone: 2x, Array, VoiceCall: VoiceCall, Battery: Integrated 5000mAh, Power Adapter: 5V / 2.0A, Greutate: 420g, Dimensiune WxHxT: 241.54mm x 149.38mm x 8.25mm, , Bundled Accessories:Folio Case + Film, Operating System: Android 10, Warranty: 2-year, Mail-In</t>
  </si>
  <si>
    <t>Tablet Huawei MatePad 10.4 WiFi 4GB RAM 128GB - Grey</t>
  </si>
  <si>
    <t xml:space="preserve">Descriere produs </t>
  </si>
  <si>
    <t>Imprimare, copiere, scanare;
Viteza de imprimare: minimum 12 ppm;
Volum lunar recomandat: 3.000 de pagini;
Duplex imprimare și scanare.</t>
  </si>
  <si>
    <t>Multifunctional</t>
  </si>
  <si>
    <r>
      <rPr>
        <b/>
        <sz val="11"/>
        <color rgb="FF000000"/>
        <rFont val="Calibri"/>
        <family val="2"/>
      </rPr>
      <t>Multifunctionala Epson EcoTank L6570 Inkjet</t>
    </r>
    <r>
      <rPr>
        <sz val="11"/>
        <color rgb="FF000000"/>
        <rFont val="Calibri"/>
        <family val="2"/>
      </rPr>
      <t>, CISS, Color, Format A4, Duplex, Wi-Fi</t>
    </r>
  </si>
  <si>
    <t xml:space="preserve">Exista multe variante disponibile. In cazul in care nici un model de mai sus nu corespunde cerintelor scolii, putem reveni cu oferta personalizata.  </t>
  </si>
  <si>
    <t xml:space="preserve">Camera documente Evo DocCam V500S 8MP </t>
  </si>
  <si>
    <t>Senzor: 1/4” CMOS, Rezoluție: 3244*2440
Rata de cadre: 15fps, Zoom digital: Până la 100X, Zona de fotografiere: max. A3（420 X 297 MM）
Lumini LED: Completați 11 lumini LED, Microfon: Microfon încorporat, Focalizare: focalizare automată Conectare: USB, 8.0 Megapixel camera, Rezoluții ultra-înalte de până la 1080P, Lentila cu focalizare automata
Captură video live de până la 30 fps, USB 2.0 Video Class (UVC) interface Sistem: Mac/Android/Chrome, Windows XP și mai sus, Funcție de adnotare, fotografie, înregistrare, OCR</t>
  </si>
  <si>
    <t>Camera de documente portabila Epson ELPDC07</t>
  </si>
  <si>
    <t>Reglare luminozitate, Rotirea imaginii, Mod microscop, Focalizare automată, Blocarea imaginii, 1920 x 1080 dpi, Format suportat: A3, A4, conexiune USB</t>
  </si>
  <si>
    <t>TP-Link Archer C80</t>
  </si>
  <si>
    <t>Router wireless TP-Link Archer C80, AC1900, Full Gigabit, Dual Band, MU-MIMO, Wi-Fi Wave2</t>
  </si>
  <si>
    <t>Router wireless MERCUSYS AC12G, 3x RJ45</t>
  </si>
  <si>
    <t>ROUTER MERCUSYS wireless 1200Mbps, 3 porturi 10/100/1000Mbps, Dual Band AC1200 (867+300), 4 x antena exterior, "AC12G" AC12G</t>
  </si>
  <si>
    <t>Access point TP-LINK EAP610</t>
  </si>
  <si>
    <t>Wireless Access Point TP-Link EAP610, AX1800 Wireless Dual Band Indoor/Outdoor Access Point, 1× Gigabit Ethernet (RJ-45) Port (Support 802.3at PoE and Passive PoE), 802.3at PoE, Antenna: 2.4 GHz: 2× 4 dBi, 5 GHz: 2× 5 dBi, Pole/Wall Mounting (Kits included), Wireless Standards: IEEE 802.11ax/ac/n/g/b/a.</t>
  </si>
  <si>
    <t xml:space="preserve">Tip Contract </t>
  </si>
  <si>
    <t>Produs / serviciu</t>
  </si>
  <si>
    <t xml:space="preserve">Tip </t>
  </si>
  <si>
    <t xml:space="preserve">Cod CPV </t>
  </si>
  <si>
    <t xml:space="preserve">Valoare lei fără TVA </t>
  </si>
  <si>
    <t xml:space="preserve">Valoare lei cu TVA </t>
  </si>
  <si>
    <t xml:space="preserve">Valoare totală fără TVA </t>
  </si>
  <si>
    <t xml:space="preserve">Criteriu </t>
  </si>
  <si>
    <t>Table interactive</t>
  </si>
  <si>
    <t xml:space="preserve">produs </t>
  </si>
  <si>
    <t>Contract achizitie echipamente IT</t>
  </si>
  <si>
    <t xml:space="preserve">Display interactiv Promethean Activ Panel AP9 Premium 86" </t>
  </si>
  <si>
    <t>30195200-4 Table electronice cu posibilitate de copiere sau accesorii</t>
  </si>
  <si>
    <t xml:space="preserve">serviciu </t>
  </si>
  <si>
    <t>Display interactiv Promethean Activ Panel AP9 Standard 86"</t>
  </si>
  <si>
    <t>Display interactiv Promethean Activ Panel AP9 Premium 75"</t>
  </si>
  <si>
    <t>Display interactiv Promethean Activ Panel AP9 Standard 75"</t>
  </si>
  <si>
    <t>Display interactiv Promethean Activ Panel AP9 Premium 65"</t>
  </si>
  <si>
    <t xml:space="preserve">Display interactiv Promethean Activ Panel AP9 Standard 65" </t>
  </si>
  <si>
    <t>Suporți mobili table interactive tip display</t>
  </si>
  <si>
    <t>Suport mobil reglabil pe înălțime compatibil cu display-ul 75" și 86"</t>
  </si>
  <si>
    <t xml:space="preserve">Suport mobil reglabil pe înălțime  compatibil cu display-ul 65" </t>
  </si>
  <si>
    <t xml:space="preserve">Laborator limbi străine </t>
  </si>
  <si>
    <t>Laborator limbi străine 20 elevi, tableta de 10"</t>
  </si>
  <si>
    <t>32330000-5 Aparate audio si video de inregistrare si redare</t>
  </si>
  <si>
    <t>Laborator limbi străine 24 elevi</t>
  </si>
  <si>
    <t xml:space="preserve">Laborator limbi străine 28 elevi </t>
  </si>
  <si>
    <t xml:space="preserve">Laborator limbi străine 30 elevi </t>
  </si>
  <si>
    <t xml:space="preserve">Software educațional </t>
  </si>
  <si>
    <t xml:space="preserve">Contract sofware educațional profesori și elevi </t>
  </si>
  <si>
    <t>48190000-6 Pachete software educationale</t>
  </si>
  <si>
    <t xml:space="preserve">Materiale didactice TIC </t>
  </si>
  <si>
    <t xml:space="preserve">Scottie Go! Edu pentru elevi </t>
  </si>
  <si>
    <t>37524100-8 Jocuri educative</t>
  </si>
  <si>
    <t xml:space="preserve">Scottie Magnetic Block pentru profesori </t>
  </si>
  <si>
    <t xml:space="preserve">All-in-one și PC-uri </t>
  </si>
  <si>
    <t>Dell Inspiron All-In-One 5415</t>
  </si>
  <si>
    <t>30141200-1 Calculatoare de birou</t>
  </si>
  <si>
    <t xml:space="preserve">All-in-One ASUS Vivo, V241EAK-BA022D </t>
  </si>
  <si>
    <t>48300000-1 Pachete software pentru creare de documente, pentru desen, imagistica, planificare si productivitate</t>
  </si>
  <si>
    <t>Licenta Bitdefender Internet Security 3 dispozitive 1 an</t>
  </si>
  <si>
    <t>48760000-3 Pachete software de protectie antivirus</t>
  </si>
  <si>
    <t xml:space="preserve">Laptopuri și chromebook-uri </t>
  </si>
  <si>
    <t>30213100-6- Computere portabile</t>
  </si>
  <si>
    <t>Laptop ASUS CHROMEBOOK, CX1400CNA-BV0243</t>
  </si>
  <si>
    <t>Laptop ASUS CHROMEBOOK,CX1400FKA-EC0112</t>
  </si>
  <si>
    <t xml:space="preserve">Tablete </t>
  </si>
  <si>
    <t>Tab M8 | TB-8506XS | Screen 8"</t>
  </si>
  <si>
    <t>30213200-7 Tablet PC</t>
  </si>
  <si>
    <t>Tableta Lenovo Tab M10 HD (2nd Gen), TB-X306X</t>
  </si>
  <si>
    <t>Tablet Huawei MatePad 10.4</t>
  </si>
  <si>
    <t xml:space="preserve">Multifuncționale </t>
  </si>
  <si>
    <t>30232110-8 Imprimante laser</t>
  </si>
  <si>
    <t>Multifuncțională laser Brother MFC-L5750DW, A4, mono</t>
  </si>
  <si>
    <t>Multifuncțională Bizhub C3320i</t>
  </si>
  <si>
    <t>Multifuncțională Bizhub C300i A3 color</t>
  </si>
  <si>
    <t>Multifuncțională Bizhub C250i A3 color</t>
  </si>
  <si>
    <t>Multifuncțională Epson EcoTank L6570 Inkjet</t>
  </si>
  <si>
    <t>30232150-0 Imprimante cu jet de cerneala</t>
  </si>
  <si>
    <t xml:space="preserve">Stații de încărcare </t>
  </si>
  <si>
    <t>39132500-1 - Carucioare de birou (Rev.2)</t>
  </si>
  <si>
    <t xml:space="preserve">Stație fixă sau mobilă pentru încărcare inteligentă până la 12 dispozitive cu o diagonală până la maxim 15" </t>
  </si>
  <si>
    <t xml:space="preserve">Stație mobilă pentru încărcare până la 30 de dispozitive mobile (tablete sau laptop-uri) cu o diagonală până la maxim  17" </t>
  </si>
  <si>
    <t>31158000-8 incarcatoare</t>
  </si>
  <si>
    <t>32-Port USB-C Charging Cart - 576 W diagonale până în 15.6"</t>
  </si>
  <si>
    <t xml:space="preserve">Camere documente </t>
  </si>
  <si>
    <t>32333200-8 Camere video</t>
  </si>
  <si>
    <t>Router wireless</t>
  </si>
  <si>
    <t>32413100-2 Rutere de retea</t>
  </si>
  <si>
    <t>Cant</t>
  </si>
  <si>
    <t> </t>
  </si>
  <si>
    <t xml:space="preserve">Mozaik Teacher Premium abonament 3 ani </t>
  </si>
  <si>
    <t xml:space="preserve">Mozaik Student Premium abonament 3 ani </t>
  </si>
  <si>
    <t xml:space="preserve">Mozabook Classroom abonament 3 ani </t>
  </si>
  <si>
    <t>All-in-One Lenovo ThinkCentre neo 30a 24, Intel Core i3-1220P, 10C (2P + 8E) / 12T, P-core 1.5 / 4.4GHz, E-core 1.1 / 3.3GHz, 12MB, RAM 1x 8GB SO-DIMM DDR4-3200, SSD 512GB SSD M.2 2280 PCIe 4.0x4 NVMe, Video: Integrated Intel UHD Graphics, Optic: DVD±RW, Card reader: No card reader, Integrated 100/1000M, WLAN: Intel AX201 11ax, 2x2, Bluethooth: 5.2, Rear Ports: 2x USB 2.0, 2x USB 3.2 Gen 2, 1x HDMI-out, 1x Ethernet (RJ-45), 1x power connector, Source: 90W 89% Adapter, USB Calliope Keyboard, Black, English (EU), USB Calliope Mouse, 3Wx2, Camera: 720p, Color: Raven Black, Weight 6.7 kg, Dimensions 541 x 185 x 433.6 mm, Warranty: 1-year, Depot, 3Y Courier/Carry-in upgrade from 1Y Courier/Carry-in (5WS0D81006) + wind 10 pro</t>
  </si>
  <si>
    <t>All-in-One Lenovo ThinkCentre neo 30a 24, Intel Core i3-1220P, 10C</t>
  </si>
  <si>
    <t>30237260-9 Suporturi de montare pe perete pentru monitoare</t>
  </si>
  <si>
    <t>15-30 zile</t>
  </si>
  <si>
    <t>Asus X1500EA-BQ2298 | CPU Core i3 | i3-1115G4 | 3000 MHz | Screen 15.6" | Resolution 1920x1080 | Screen type Non-Glare IPS | RAM 8GB | DDR4 | SSD 256GB | Graphics Integrated | VGA card Intel UHD Graphics | Integrated | Keyboard ENG | Keyboard backlight | 2 cells | 1xHDMI | 1xAudio-Out | 2xUSB 2.0 | 1xUSB 3.2 | 1xUSB-C | Wireless LAN 802.11ac | Bluetooth | Microphone Built-in | Speakers | WebCam | Black | Width 360 mm | Height 19.9 mm | Depth 235 mm | Weight 1.8 kg + win 10 pro. Garantie 2 ani</t>
  </si>
  <si>
    <t>Asus Business | P1512CEA-BQ0187 | CPU Core i3 | i3-1115G4 | 3000 MHz | Screen 15.6" | Resolution 1920x1080 | Screen type Non-Glare | RAM 8GB | Memory slots 1 | DDR4 | SSD 256GB | Graphics Integrated | VGA card Intel UHD Graphics | Integrated | Keyboard ENG | 2 cells | 1xHDMI | 1xAudio-Out | 2xUSB 2.0 | 1xUSB 3.2 | 1xUSB-C | Wireless LAN 802.11ac | Bluetooth | Microphone Built-in | Speakers | WebCam | Included Accessories USB-A to RJ45 gigabit ethernet adapter | Slate Grey | Width 360.2 mm | Height 19.9 mm | Depth 234.9 mm | Weight 1.8 kg + wind 10 pro. Garantie 3 ani</t>
  </si>
  <si>
    <t>Laptop Lenovo Lenovo V15 G3 IAP, 15.6" FHD (1920x1080) TN 250nits Anti-glare, 45% NTSC, Intel Core i5-1235U, 10C (2P + 8E) / 12T, P-core 1.3 / 4.4GHz, E-core 0.9 / 3.3GHz, 12MB, Video: Integrated Intel Iris Xe Graphics functions as UHD Graphics, RAM: 8GB Soldered DDR4-3200, SSD: 512GB SSD M.2 2242 PCIe 4.0x4 NVMe, Optical: no ODD, None, Speakers: Stereo speakers, 1.5W x2, Dolby Audio, Camera: HD 720p with Privacy Shutter, LAN: 100/1000M, WLAN 11ac, 2x2 + BT5.0, Bluetooth 5.1, WWAN (3G/4G): None, Fingerprint: None, I/O Ports: 1x USB 2.0, 1x USB 3.2 Gen 1, 1x USB-C 3.2 Gen 1 (support data transfer, Power Delivery 3.0 and DisplayPort 1.2), 1x HDMI, up to 2.5K/60Hz, 1x Ethernet (RJ-45), 1x Headphone / microphone combo jack (3.5mm)., 1x Power connector, 65W Round Tip (3-pin), Battery: Integrated 38Wh, Keyboard: Non-backlit, English, Color: Business Black, Weight: Starting at 1.7 kg (3.74 lbs), Dimensions: 359 x 236 x 19.9 mm (14.13 x 9.29 x 0.78 inches), Warranty: 2-year, Courier or Carry-in, OS: wind 10 pro</t>
  </si>
  <si>
    <t>Laptop Lenovo IdeaPad 3 15ITL6 82H80324RM, Intel Core i5-1155G7, 15.6inch, RAM 12GB, SSD 512GB, Intel Iris Xe Graphics, wind 10 pro</t>
  </si>
  <si>
    <t>Laptop ASUS Business ExpertBook P1, P1512CEA-BQ1045XA, 15.6-inch,FHD (1920 x 1080) 16:9, Intel(R) Core(T) i3-1115G4 Processor 3.0 GHz (6M Cache, up to 4.1 GHz, 2 cores), 1x DDR4 SO-DIMM slot 1x.M.2.2280.PCIe.3.0x4 1x.STD.2.5.SATA.HDD,DDR4 8GB, 256GB M.2 NVMe(T) PCIe(R) 3.0 SSD HDD Housing for storage expansion, 60Hz,250nits, Anti- glare display, LED Backlit, 720p HD camera, Wi-Fi 6(802.11ax) (Dual band) 2*2 + Bluetooth(R) 5.1, SonicMaster, Audio by ICEpower(R), Built-in speaker, Built-in microphone, Backlit Chiclet Keyboard with Num-key, Dimension: 36.02 x 23.49 x 1.99 ~ 1.99 cm, Weight: 1.80 kg, US MIL-STD 810H military-grade standard, Non-touch screen, McAfee LiveSafe(T) 30-day trial, Security.Lock, BIOS Booting User Password Protection, Trusted Platform Module (Firmware TPM), Plastic, Slate Grey, Windows 11 Pro Education, 3 ani garantie</t>
  </si>
  <si>
    <t>Laptop Business ASUS Expertbook B B1500CEAE-BQ3225, 15.6-inch, FHD (1920 x 1080) 16:9, Anti-glare display, Wide viewIntel(R) Core(T) i7-1165G7 Processor 2.8 GHz (12M Cache, up to 4.7 GHz, 4 cores), Intel.Iris.X..Graphics.(available.for.Intel(R).Core(T).i5/i7/i9 .with.dual.channel.memory),16G DDR4 on board, 512GB M.2 NVMe(T) PCIe(R) 3.0 SSD, HDD Housing for storage expansion, Wi-Fi.6(802.11ax).(Dual.band).2* 2.+.Bluetooth 5.2, FingerPrint, I/O Ports: 1x HDMI 1.4, 1x VGA Port (D- Sub), 1x 3.5mm Combo Audio Jack, 1x RJ45 Gigabit Ethernet, 1x DC-in, 1x USB 2.0 Type-A, 1x USB 3.2 Gen 1 Type-C support display / power delivery, 2x USB 3.2 Gen 2 Type-A, Micro SD card reader, 720p HD camera, With.privacy.shutter, Built-in speaker, Built-in array microphone, oe4.5, 65W AC Adapter, Output: 19V DC, 3.42A, 65W, Input: 100~240V AC 50/60Hz universal, 42WHrs, 3S1P, 3-cell Li-ion, Backlit Chiclet Keyboard with Num-key, Dimensions: 35.80 x 23.65 x 1.94 ~ 1.94 cm, Weight: 1.73 kg, BIOS Booting User Password Protection, Computrace ready from BIOS, HDD User Password Protection and Security, Trusted Platform Module (TPM) 2.0, Fingerprint sensor integrated with Power Key, Kensington.Security.Slot(T),Plastic, Star Black, wind 10 pro, 3 ani garantie</t>
  </si>
  <si>
    <t>Laptop ASUS Vivobook, P1512CEA-BQ0998, 15.6-inch, FHD (1920 x 1080) 16:9, Anti- glare display, Intel(R) Core(T) i7-1165G7 Processor 2.8 GHz (12M Cache, up to 4.7 GHz, 4 cores), Intel.Iris.X..Graphics, 8G DDR4 on board + 8GB DDR4 SO-DIMM, 512GB M.2 NVMe(T) PCIe(R) 3.0 SSD, HDD Housing for storage expansion, Wi-Fi 5 (Dual band) 2*2 + Bluetooth 5.0, 1x HDMI 1.4, 1x 3.5mm Combo Audio Jack, 1x DC-in, 1x USB 3.2 Gen 1 Type-A, 1x USB 3.2 Gen 1 Type-C, 2x USB 2.0 Type-A, 720p HD camera, Audio by ICEpower(R), Built-in speaker, Built-in microphone, Input: 100~240V AC 50/60Hz universal, Chiclet Keyboard, Dimensions: 36.02 x 23.49 x 1.99 ~ 1.99 cm, Weight: 1.80 kg, BIOS Booting User Password Protection, McAfee LiveSafe(T) 30-day trial, Security.Lock, Plastic, USB-A to RJ45 gigabit ethernet adapter, Slate Grey, wind 10 pro, 3 ani garantie</t>
  </si>
  <si>
    <t>Laptop ASUS Business ExpertBook P1, P1512CEA-BQ1045XA</t>
  </si>
  <si>
    <t>Laptop Lenovo IdeaPad 3 15ITL6 82H80324RM</t>
  </si>
  <si>
    <t>Laptop Lenovo Lenovo V15 G3 IAP, 15.6" FHD, Intel Core i5-1235U</t>
  </si>
  <si>
    <t>Laptop Business ASUS Expertbook B B1500CEAE-BQ3225</t>
  </si>
  <si>
    <t>Laptop ASUS Vivobook, P1512CEA-BQ0998</t>
  </si>
  <si>
    <t xml:space="preserve">Lapto Asus Business | P1512CEA-BQ0187 </t>
  </si>
  <si>
    <t xml:space="preserve">Laptop Asus X1500EA-BQ2298 </t>
  </si>
  <si>
    <t>Multifuncțională laser Konica Bizhub 225i monocrom A3</t>
  </si>
  <si>
    <t xml:space="preserve">Multifuncțională laser Konica Bizhub 225i monocrom A3 BizHub 225i (mono) + Toner TN-118 + ADF + RETEA + STAND + Cablu de alimentare. Copiator digital b/w A3 (imprimanta-copiator-scanner), printare: 22ppm A4 si 8ppm A3 (15ppm A4 cu duplex optional), max 600x600dpi, limbaj GDI, memorie 256MB, fpo 6.5 sec, ecran 5 linii LCD / 128 x 64; scanare: pana la 55ipm mono/ 20ipm color (din ADF - optional), max 600x600dpi, Scan-to-eMail,   Scan-to-SMB,   Scan-to-FTP,   Scan-to-USB, TWAIN scan, formate: JPEG, TIFF, PDF; Echipamentul are standard: bypass (100 coli, 64–157g/m2, A5-A3), 1 tava x 250 coli (A5-A3, media 664–157g/m2), max 1.350 coli intrare, iesire 250 coli; conectare USB 2.0, Ethernet. Volum  recomandat de copiere/printare 5.000 pag, volum maxim de copiere/printare 15.000 pag. Pt. minim de functionare are inclus : Capacul OC-512 si Tonerul TN-118 cu capacitatea de 12k pag . Garantie 1 an sau 60.000 pag. Optionale: Capac OC-512 sau RADF DF-633, Duplex AD-509, Fax, Capsator extern EH-C591, Placa fax FK-510 (obligatoriu cu panoul MK-750, necesar si pentru scanare), Wireless LAN SX-BR-300AN, Tava hirtie PF-507 (max 4), Masa mare DK-706, medie DK-707, mica DK-708. </t>
  </si>
  <si>
    <r>
      <rPr>
        <b/>
        <sz val="11"/>
        <color rgb="FF000000"/>
        <rFont val="Calibri"/>
        <family val="2"/>
      </rPr>
      <t xml:space="preserve">Multifunctionala laser Brother MFC-L5750DW: </t>
    </r>
    <r>
      <rPr>
        <sz val="11"/>
        <color rgb="FF000000"/>
        <rFont val="Calibri"/>
        <family val="2"/>
      </rPr>
      <t>Viteza print mono A4 interval: Viteza print mono A4 interval: 30-40 ppm Rezolutie imprimare monocrom: 1200 x 1200 dpi Rezolutie imprimare monocrom: Rezolutie copiere monocrom: Rezolutie copiere monocrom: 1200 x 600 dpi Viteza de scanare color: Viteza de scanare color: 20 ipm Tava output (coli): 150 coli Tava output (coli): Rezolutie scanare color: Rezolutie scanare color: 1200 x 1200 dpi Duplex: Duplex: Da ADF: Da ADF: Nivel zgomot: Nivel zgomot: 54 dBA Greutate: 16.5 kg Greutate: Alimentare hartie (coli): Alimentare hartie (coli): 250 coli Rezolutie scanare monocrom: 1200 x 1200 dpi Prima pagina: Prima pagina: 7.2 sec Volum recomandat (pag): Volum recomandat (pag): 3500 pag Numar coli ADF: 50 coli Numar coli ADF: Viteza modem: Viteza modem: 33.6 kbps</t>
    </r>
  </si>
  <si>
    <r>
      <rPr>
        <b/>
        <sz val="11"/>
        <color rgb="FF000000"/>
        <rFont val="Calibri"/>
        <family val="2"/>
      </rPr>
      <t>Multifunctional Bizhub C3320i</t>
    </r>
    <r>
      <rPr>
        <sz val="11"/>
        <color rgb="FF000000"/>
        <rFont val="Calibri"/>
        <family val="2"/>
      </rPr>
      <t>, 33ppm, A4, color, RADF, Duplex, Retea, USB, tonere incluse, Rezolutie optica (ADF-DPI) 600 x 600, Viteza de printare monocrom 33 ppm, Viteza de printare color 33 ppm, Rezolutie printare (DPI) 1200 x 1200, Ciclu de lucru maxim (pagini/luna) 96000, Viteza de printare monocrom 33 ppm, Viteza de printare color 33 ppm
Rezolutie printare (DPI) 1200 x 1200</t>
    </r>
  </si>
  <si>
    <t>Konica Minolta Bizhub C300i, tehnologie printare laser, mod printare color, functii principale printare/scanare/copiere, conectivitate USB, Retea, format A4/A3(A6-SRA3), display 10.1 inch, touchscreen, volum recomandat de printare lunar 25.000 pag, viteza de printare(A4/A3) 30/30 ppm, duplex, RADF 130coli,   viteza scanare simplex/duplex 100/200 ipm,   rezolutie printare 1200x1200 dpi,   moduri scanare Scanare Retea TWAIN, Scan-to-eMail (Scan-to-Me), Scan-to-FTP, Scan-to-SMB (Scan-to-Home),   Scan-to-Box Scan-to-WebDAV, Scan-to-DPWS, Scan-to-USB/URL, stocare 2 casete de 500 coli + tava bypass 150 coli + masa DK516X(615 x 650 x 252 mm),   sistem memorie/ capacitate stocare 8 GB, SSD 256GB,   sistem de operare compatibil Windows 7 (32/64); Windows 8.1 (32/64); Windows 10 (32/64); Windows Server 2008 (32/64); Windows Server 2008 R2;  Windows Server 2012; Windows Server 2012 R2; Windows Server 2016; Windows Server 2019; macOS 10.10 or later; Linux,   limbaj de printare PCL 6 (XL3.0); PCL 5c; PostScript 3 (CPSI 3016); XPS , autentificare si conturi -  Pana la 1.000 de conturi de utilizator, Suport Active Directory (nume utilizator + parola + e-mail + folder smb), Definirea accesului la functia utilizatorului, optional- Autentificare biometrica, , Autentificare carte de identitate (cititor de carte de identitate), software  Net Care Device Manager; Data Administrator; Box Operator; Web Connection; Print Status Notifier; Driver Packaging Utility; Log Management Utility , toner set half TN 328 (negru 14.000pag + color C/M/Y 14.000 pag)</t>
  </si>
  <si>
    <t>Set copiator color A3 Minolta BizHub C250i + DF-632 + DK-516x + tonere TN-328 CMYK + cablu BizHub; Copiator digital A3 color (imprimanta-copiator-scanner) format max. suportat SRA3, viteza copiere/printare: 25ppm color/mono A4 si 15ppm color/mono A3. Viteza de scanare color/alb negru: P?n? la 200 ipm (cu DF-714);? Rezolutie copiere: 600x600dpi, rezolutie de printare 1800x600dpi / 1200x1200dpi; limbaje: PCL 6 (XL3.0), PCL 5c, PostScript 3 (CPSI 3016), XPS; zoom: automat, scalare 25-400% in pasi de 0.1%; Scan-to-email/FTP/SMB/Box/WebDAV/USB/TWA IN; formate fisiere: JPEG, TIFF, PDF, Compact PDF, PDF criptat, XPS, Compact XPS, PPTX (optional: PDF indexabil, PDF/A 1a si 1b, DOCX indexabil/PPTX/XLSX). Echipamentul are standard: duplex automat, bypass 150 coli, 2 casete de hartie x 500 coli, memorie 8 GB, SSD 256GB, ecran LCD 10.1"; conectare USB 2.0, GB Ethernet. Capacitate de alimentare cu hartie standard 1.150 coli (max 6.650 coli), capacitate iesire standard 250 coli (max cu optiunea de finisare 3.300 coli). Volum?lunar recomandat de copiere/printare 16k pag, max 130k pag. Echipamentul are standard drum si developer. Optionale : FS-533 Finisher capsare, PK-519 Kit perforare pentru FS-533, FS-536 Finisher capsare, FS-536SD Finisher brosare, PK-520 Kit perforare pentru FS-536, JS-506 Separator job-uri, FK-514 Placa fax, UK-221 Wireless LAN, IC-420 Controller Fiery, AU-102 Autentificare biometrica, Cititor carduri ID, WT-506 Masa de lucru, KP-102 10-Key pad, SC-509 Kit securitate, KH-102 Suport tastatura, CU-102 Unitate filtrare aer, LK-102v3 imbunatatire PDF, LK-105v4 recunoastere text OCR, LK-106 Fonturi coduri de bare, LK-107 Fonturi unicode, LK-108 Fonturi OCR A si B, LK-110v2 Pachet convertire documente, LK-111 Client ThinPrint, LK-114 Printare serverless, LK-115v2 Activare TPM, LK-116 Antivirus. Pachet complet functional ce contine copiatorul, dispozitiv de intrare (RADF DF-632), suport (stand DK-516x)si tonerele TN-328 (28k pag /culoare). Garantie 1 an</t>
  </si>
  <si>
    <t xml:space="preserve">Tableta grafica Wacom One 13 </t>
  </si>
  <si>
    <t>Suprafata activa tip display, dimensiune 13", rezolutie 2540,4096 niveluri presiune, interfata HDMI</t>
  </si>
  <si>
    <t xml:space="preserve">Tableta grafica </t>
  </si>
  <si>
    <r>
      <t xml:space="preserve">Claudia Bălteanu | </t>
    </r>
    <r>
      <rPr>
        <sz val="11"/>
        <color rgb="FFE36C0A"/>
        <rFont val="Calibri"/>
        <family val="2"/>
      </rPr>
      <t xml:space="preserve">Business Development Manager EDU  </t>
    </r>
  </si>
  <si>
    <r>
      <t xml:space="preserve">m:  </t>
    </r>
    <r>
      <rPr>
        <sz val="9"/>
        <color rgb="FF808080"/>
        <rFont val="Calibri"/>
        <family val="2"/>
      </rPr>
      <t>+(40)736 - 604.012;</t>
    </r>
  </si>
  <si>
    <r>
      <t>e:</t>
    </r>
    <r>
      <rPr>
        <sz val="11"/>
        <color rgb="FF000000"/>
        <rFont val="Calibri"/>
        <family val="2"/>
      </rPr>
      <t xml:space="preserve"> </t>
    </r>
    <r>
      <rPr>
        <sz val="9"/>
        <color rgb="FF808080"/>
        <rFont val="Calibri"/>
        <family val="2"/>
      </rPr>
      <t xml:space="preserve">claudia.balteanu@quartzmatrix.ro </t>
    </r>
    <r>
      <rPr>
        <sz val="9"/>
        <color rgb="FF1F4E79"/>
        <rFont val="Calibri"/>
        <family val="2"/>
      </rPr>
      <t>|</t>
    </r>
    <r>
      <rPr>
        <sz val="9"/>
        <color rgb="FF538135"/>
        <rFont val="Calibri"/>
        <family val="2"/>
      </rPr>
      <t xml:space="preserve"> w: </t>
    </r>
    <r>
      <rPr>
        <sz val="9"/>
        <color rgb="FF7F7F7F"/>
        <rFont val="Calibri"/>
        <family val="2"/>
      </rPr>
      <t>www.quartzmatrix.ro</t>
    </r>
  </si>
  <si>
    <t>Laptop Lenovo IdeaPad Gaming 3 15IHU6, 15.6" FHD (1920x1080) IPS 250nits Anti-glare, 60Hz, 45% NTSC, DC dimmer, Intel Core i5-11320H (4C / 8T, 3.2 / 4.5GHz, 8MB), video NVIDIA GeForce GTX 1650 4GB GDDR6, RAM 1x 8GB SO-DIMM DDR4-3200, SSD 512GB SSD M.2 2242 PCIe 3.0x4 NVMe, no ODD, No Card reader, Stereo speakers, 2W x2, Nahimic Audio, HD 720p with Camera Shutter, Gigabit Ethernet connection, WLAN Wi-Fi 6 11ax, 2x2, Bluetooth 5.0, Porturi: 2x USB 3.2 Gen 1 / 1x USB-C 3.2 Gen 1 (support data transfer only)/ 1x HDMI 2.0/ 1x Ethernet (RJ-45)/ 1x Headphone / microphone combo jack (3.5mm)/ 1x Power connector, 135W Slim Tip (3- pin), Baterie Integrated 45Wh, White Backlit, English, Shadow Black, Greutate 2.25 kg, Dimensiuni 359.6 x 251.9 x 24.2 mm, 2-year, wind 10 pro</t>
  </si>
  <si>
    <t>Laptop Lenovo IdeaPad Gaming 3 15IHU6, placa video dedicata</t>
  </si>
  <si>
    <t>Scaner de documente - Reglare luminozitate, Rotirea imaginii, Mod microscop, Focalizare automată, Blocarea imaginii, 3,840 x 2,160 dpi, Format suportat: A3, A4, conexiune USB, 16x digital zoom, inregistrare video</t>
  </si>
  <si>
    <t>Scaner documente MimioView 350U</t>
  </si>
  <si>
    <t>scanner documente portabila Epson ELPDC07</t>
  </si>
  <si>
    <t xml:space="preserve">Scanner documente Evo DocCam V500S 8MP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</si>
</sst>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 &quot;* #,##0.00&quot; &quot;;&quot; &quot;* &quot;(&quot;#,##0.00&quot;)&quot;;&quot; &quot;* &quot;-&quot;#&quot; &quot;;&quot; &quot;@&quot; &quot;"/>
  </numFmts>
  <fonts count="39" x14ac:knownFonts="1">
    <font>
      <sz val="11"/>
      <color rgb="FF000000"/>
      <name val="Calibri"/>
      <family val="2"/>
    </font>
    <font>
      <sz val="11"/>
      <color theme="1"/>
      <name val="Calibri"/>
      <family val="2"/>
      <scheme val="minor"/>
    </font>
    <font>
      <sz val="11"/>
      <color theme="1"/>
      <name val="Calibri"/>
      <family val="2"/>
      <scheme val="minor"/>
    </font>
    <font>
      <sz val="11"/>
      <color rgb="FF000000"/>
      <name val="Calibri"/>
      <family val="2"/>
    </font>
    <font>
      <u/>
      <sz val="11"/>
      <color rgb="FF0563C1"/>
      <name val="Calibri"/>
      <family val="2"/>
    </font>
    <font>
      <b/>
      <sz val="11"/>
      <color rgb="FF002060"/>
      <name val="Calibri"/>
      <family val="2"/>
    </font>
    <font>
      <b/>
      <sz val="11"/>
      <color rgb="FF323E4F"/>
      <name val="Calibri"/>
      <family val="2"/>
    </font>
    <font>
      <sz val="11"/>
      <color rgb="FFE36C0A"/>
      <name val="Calibri"/>
      <family val="2"/>
    </font>
    <font>
      <b/>
      <sz val="10"/>
      <color rgb="FF7F7F7F"/>
      <name val="Calibri"/>
      <family val="2"/>
    </font>
    <font>
      <sz val="9"/>
      <color rgb="FF538135"/>
      <name val="Calibri"/>
      <family val="2"/>
    </font>
    <font>
      <sz val="9"/>
      <color rgb="FF808080"/>
      <name val="Calibri"/>
      <family val="2"/>
    </font>
    <font>
      <sz val="9"/>
      <color rgb="FF1F4E79"/>
      <name val="Calibri"/>
      <family val="2"/>
    </font>
    <font>
      <sz val="9"/>
      <color rgb="FF7F7F7F"/>
      <name val="Calibri"/>
      <family val="2"/>
    </font>
    <font>
      <sz val="24"/>
      <color rgb="FF000000"/>
      <name val="Calibri"/>
      <family val="2"/>
    </font>
    <font>
      <sz val="24"/>
      <color rgb="FFFFC000"/>
      <name val="Calibri"/>
      <family val="2"/>
    </font>
    <font>
      <sz val="12"/>
      <color rgb="FF000000"/>
      <name val="Calibri"/>
      <family val="2"/>
    </font>
    <font>
      <b/>
      <sz val="12"/>
      <color rgb="FF000000"/>
      <name val="Calibri"/>
      <family val="2"/>
    </font>
    <font>
      <b/>
      <sz val="11"/>
      <color rgb="FF000000"/>
      <name val="Calibri"/>
      <family val="2"/>
    </font>
    <font>
      <sz val="11"/>
      <color rgb="FFFF0000"/>
      <name val="Calibri"/>
      <family val="2"/>
    </font>
    <font>
      <b/>
      <sz val="11"/>
      <color rgb="FF000000"/>
      <name val="Calibri"/>
      <family val="2"/>
      <charset val="1"/>
    </font>
    <font>
      <b/>
      <sz val="11"/>
      <color rgb="FFFF0000"/>
      <name val="Calibri"/>
      <family val="2"/>
    </font>
    <font>
      <sz val="10"/>
      <color rgb="FF000000"/>
      <name val="Arial"/>
      <family val="2"/>
    </font>
    <font>
      <sz val="10"/>
      <color rgb="FF000000"/>
      <name val="Symbol"/>
      <family val="1"/>
      <charset val="2"/>
    </font>
    <font>
      <b/>
      <sz val="10"/>
      <color rgb="FF000000"/>
      <name val="Calibri"/>
      <family val="2"/>
    </font>
    <font>
      <sz val="10"/>
      <color rgb="FF000000"/>
      <name val="Calibri"/>
      <family val="2"/>
    </font>
    <font>
      <b/>
      <sz val="10"/>
      <color rgb="FFFF0000"/>
      <name val="Calibri"/>
      <family val="2"/>
    </font>
    <font>
      <b/>
      <sz val="10"/>
      <color rgb="FF000000"/>
      <name val="Calibri"/>
      <family val="2"/>
    </font>
    <font>
      <sz val="10"/>
      <color rgb="FF000000"/>
      <name val="Calibri"/>
      <family val="2"/>
    </font>
    <font>
      <sz val="10"/>
      <color rgb="FFFF0000"/>
      <name val="Calibri"/>
      <family val="2"/>
    </font>
    <font>
      <u/>
      <sz val="10"/>
      <color rgb="FF0563C1"/>
      <name val="Calibri"/>
      <family val="2"/>
    </font>
    <font>
      <b/>
      <sz val="10"/>
      <color rgb="FF000000"/>
      <name val="Calibri"/>
      <family val="2"/>
    </font>
    <font>
      <b/>
      <sz val="11"/>
      <color rgb="FF000000"/>
      <name val="Calibri"/>
      <family val="2"/>
    </font>
    <font>
      <sz val="12"/>
      <color rgb="FF000000"/>
      <name val="Calibri"/>
      <family val="2"/>
    </font>
    <font>
      <sz val="11"/>
      <color rgb="FFFFFFFF"/>
      <name val="Calibri"/>
      <family val="2"/>
    </font>
    <font>
      <sz val="11"/>
      <color rgb="FF000000"/>
      <name val="Calibri"/>
      <family val="2"/>
      <charset val="1"/>
    </font>
    <font>
      <b/>
      <sz val="10"/>
      <color theme="1"/>
      <name val="Calibri"/>
      <family val="2"/>
      <scheme val="minor"/>
    </font>
    <font>
      <sz val="10"/>
      <color theme="1"/>
      <name val="Calibri"/>
      <family val="2"/>
      <scheme val="minor"/>
    </font>
    <font>
      <b/>
      <i/>
      <sz val="10"/>
      <color theme="1"/>
      <name val="Calibri"/>
      <family val="2"/>
      <scheme val="minor"/>
    </font>
    <font>
      <sz val="11"/>
      <color rgb="FF000000"/>
      <name val="Calibri"/>
      <family val="2"/>
      <scheme val="minor"/>
    </font>
  </fonts>
  <fills count="12">
    <fill>
      <patternFill patternType="none"/>
    </fill>
    <fill>
      <patternFill patternType="gray125"/>
    </fill>
    <fill>
      <patternFill patternType="solid">
        <fgColor rgb="FFA9D08E"/>
        <bgColor rgb="FFA9D08E"/>
      </patternFill>
    </fill>
    <fill>
      <patternFill patternType="solid">
        <fgColor rgb="FFFFFFFF"/>
        <bgColor rgb="FFFFFFFF"/>
      </patternFill>
    </fill>
    <fill>
      <patternFill patternType="solid">
        <fgColor rgb="FFFFFFFF"/>
        <bgColor indexed="64"/>
      </patternFill>
    </fill>
    <fill>
      <patternFill patternType="solid">
        <fgColor rgb="FFD9E1F2"/>
        <bgColor indexed="64"/>
      </patternFill>
    </fill>
    <fill>
      <patternFill patternType="solid">
        <fgColor rgb="FFDDEBF7"/>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DDEBF7"/>
        <bgColor rgb="FF000000"/>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bottom/>
      <diagonal/>
    </border>
    <border>
      <left style="thin">
        <color rgb="FF000000"/>
      </left>
      <right/>
      <top/>
      <bottom/>
      <diagonal/>
    </border>
    <border>
      <left/>
      <right/>
      <top style="thin">
        <color rgb="FF000000"/>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5">
    <xf numFmtId="0" fontId="0" fillId="0" borderId="0"/>
    <xf numFmtId="164" fontId="3" fillId="0" borderId="0" applyFont="0" applyFill="0" applyBorder="0" applyAlignment="0" applyProtection="0"/>
    <xf numFmtId="0" fontId="4" fillId="0" borderId="0" applyNumberFormat="0" applyFill="0" applyBorder="0" applyAlignment="0" applyProtection="0"/>
    <xf numFmtId="0" fontId="2" fillId="0" borderId="0"/>
    <xf numFmtId="43" fontId="2" fillId="0" borderId="0" applyFont="0" applyFill="0" applyBorder="0" applyAlignment="0" applyProtection="0"/>
  </cellStyleXfs>
  <cellXfs count="192">
    <xf numFmtId="0" fontId="0" fillId="0" borderId="0" xfId="0"/>
    <xf numFmtId="0" fontId="0" fillId="0" borderId="0" xfId="0" applyAlignment="1">
      <alignment wrapText="1"/>
    </xf>
    <xf numFmtId="0" fontId="5" fillId="0" borderId="0" xfId="0" applyFont="1"/>
    <xf numFmtId="0" fontId="6"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3" fillId="0" borderId="0" xfId="0" applyFont="1" applyAlignment="1">
      <alignment horizontal="center"/>
    </xf>
    <xf numFmtId="0" fontId="17" fillId="2" borderId="0" xfId="0" applyFont="1" applyFill="1" applyAlignment="1">
      <alignment horizontal="center"/>
    </xf>
    <xf numFmtId="0" fontId="0" fillId="0" borderId="0" xfId="0" applyAlignment="1">
      <alignment horizontal="center"/>
    </xf>
    <xf numFmtId="0" fontId="15" fillId="3" borderId="0" xfId="0" applyFont="1" applyFill="1" applyAlignment="1">
      <alignment horizontal="left" vertical="center" wrapText="1"/>
    </xf>
    <xf numFmtId="0" fontId="15" fillId="0" borderId="0" xfId="0" applyFont="1"/>
    <xf numFmtId="0" fontId="15" fillId="0" borderId="0" xfId="0" applyFont="1" applyAlignment="1">
      <alignment wrapText="1"/>
    </xf>
    <xf numFmtId="0" fontId="17" fillId="2" borderId="1" xfId="0" applyFont="1" applyFill="1" applyBorder="1" applyAlignment="1">
      <alignment wrapText="1"/>
    </xf>
    <xf numFmtId="0" fontId="0" fillId="3" borderId="1" xfId="0" applyFill="1" applyBorder="1"/>
    <xf numFmtId="0" fontId="0" fillId="0" borderId="1" xfId="0" applyBorder="1" applyAlignment="1">
      <alignment vertical="top" wrapText="1"/>
    </xf>
    <xf numFmtId="164" fontId="3" fillId="0" borderId="0" xfId="1"/>
    <xf numFmtId="164" fontId="3" fillId="0" borderId="0" xfId="1" applyAlignment="1">
      <alignment vertical="center"/>
    </xf>
    <xf numFmtId="0" fontId="0" fillId="0" borderId="0" xfId="0" applyAlignment="1">
      <alignment vertical="center"/>
    </xf>
    <xf numFmtId="0" fontId="18" fillId="0" borderId="0" xfId="0" applyFont="1"/>
    <xf numFmtId="0" fontId="17" fillId="0" borderId="3" xfId="0" applyFont="1" applyBorder="1"/>
    <xf numFmtId="0" fontId="0" fillId="0" borderId="0" xfId="0" applyAlignment="1">
      <alignment vertical="top"/>
    </xf>
    <xf numFmtId="0" fontId="19" fillId="4" borderId="0" xfId="0" applyFont="1" applyFill="1" applyAlignment="1">
      <alignment wrapText="1"/>
    </xf>
    <xf numFmtId="0" fontId="23" fillId="5" borderId="1" xfId="0" applyFont="1" applyFill="1" applyBorder="1" applyAlignment="1">
      <alignment horizontal="center" vertical="top"/>
    </xf>
    <xf numFmtId="0" fontId="24" fillId="0" borderId="0" xfId="0" applyFont="1" applyAlignment="1">
      <alignment horizontal="center"/>
    </xf>
    <xf numFmtId="0" fontId="23" fillId="0" borderId="1" xfId="0" applyFont="1" applyBorder="1" applyAlignment="1">
      <alignment vertical="top" wrapText="1"/>
    </xf>
    <xf numFmtId="0" fontId="24" fillId="0" borderId="1" xfId="0" applyFont="1" applyBorder="1" applyAlignment="1">
      <alignment vertical="top" wrapText="1"/>
    </xf>
    <xf numFmtId="164" fontId="24" fillId="0" borderId="1" xfId="1" applyFont="1" applyBorder="1" applyAlignment="1">
      <alignment vertical="top"/>
    </xf>
    <xf numFmtId="0" fontId="24" fillId="0" borderId="0" xfId="0" applyFont="1"/>
    <xf numFmtId="0" fontId="24" fillId="0" borderId="0" xfId="0" applyFont="1" applyAlignment="1">
      <alignment vertical="top" wrapText="1"/>
    </xf>
    <xf numFmtId="0" fontId="24" fillId="0" borderId="1" xfId="0" applyFont="1" applyBorder="1" applyAlignment="1">
      <alignment vertical="top"/>
    </xf>
    <xf numFmtId="0" fontId="24" fillId="0" borderId="1" xfId="0" applyFont="1" applyBorder="1"/>
    <xf numFmtId="0" fontId="24" fillId="0" borderId="1" xfId="0" applyFont="1" applyBorder="1" applyAlignment="1">
      <alignment wrapText="1"/>
    </xf>
    <xf numFmtId="0" fontId="23" fillId="0" borderId="1" xfId="0" applyFont="1" applyBorder="1" applyAlignment="1">
      <alignment wrapText="1"/>
    </xf>
    <xf numFmtId="0" fontId="24" fillId="0" borderId="3" xfId="0" applyFont="1" applyBorder="1"/>
    <xf numFmtId="164" fontId="24" fillId="0" borderId="1" xfId="1" applyFont="1" applyBorder="1"/>
    <xf numFmtId="164" fontId="24" fillId="0" borderId="0" xfId="1" applyFont="1"/>
    <xf numFmtId="0" fontId="23" fillId="0" borderId="0" xfId="0" applyFont="1" applyAlignment="1">
      <alignment vertical="top"/>
    </xf>
    <xf numFmtId="0" fontId="23" fillId="0" borderId="0" xfId="0" applyFont="1"/>
    <xf numFmtId="0" fontId="27" fillId="0" borderId="1" xfId="0" applyFont="1" applyBorder="1" applyAlignment="1">
      <alignment vertical="center" wrapText="1"/>
    </xf>
    <xf numFmtId="164" fontId="23" fillId="5" borderId="1" xfId="1" applyFont="1" applyFill="1" applyBorder="1" applyAlignment="1">
      <alignment horizontal="center" vertical="center" wrapText="1"/>
    </xf>
    <xf numFmtId="0" fontId="23" fillId="5" borderId="1" xfId="0" applyFont="1" applyFill="1" applyBorder="1" applyAlignment="1">
      <alignment horizontal="center" vertical="center" wrapText="1"/>
    </xf>
    <xf numFmtId="0" fontId="16" fillId="6" borderId="1" xfId="0" applyFont="1" applyFill="1" applyBorder="1" applyAlignment="1">
      <alignment vertical="center" wrapText="1"/>
    </xf>
    <xf numFmtId="0" fontId="16" fillId="6" borderId="1" xfId="0" applyFont="1" applyFill="1" applyBorder="1" applyAlignment="1">
      <alignment vertical="center"/>
    </xf>
    <xf numFmtId="164" fontId="16" fillId="6" borderId="1" xfId="1" applyFont="1" applyFill="1" applyBorder="1" applyAlignment="1">
      <alignment horizontal="center" vertical="center" wrapText="1"/>
    </xf>
    <xf numFmtId="0" fontId="16" fillId="6" borderId="1" xfId="0" applyFont="1" applyFill="1" applyBorder="1" applyAlignment="1">
      <alignment horizontal="center" vertical="center" wrapText="1"/>
    </xf>
    <xf numFmtId="0" fontId="27" fillId="0" borderId="4" xfId="0" applyFont="1" applyBorder="1" applyAlignment="1">
      <alignment vertical="top" wrapText="1"/>
    </xf>
    <xf numFmtId="0" fontId="23" fillId="0" borderId="4" xfId="0" applyFont="1" applyBorder="1" applyAlignment="1">
      <alignment vertical="top" wrapText="1"/>
    </xf>
    <xf numFmtId="164" fontId="23" fillId="0" borderId="4" xfId="1" applyFont="1" applyBorder="1" applyAlignment="1">
      <alignment horizontal="center" vertical="center" wrapText="1"/>
    </xf>
    <xf numFmtId="0" fontId="23" fillId="0" borderId="4" xfId="0" applyFont="1" applyBorder="1" applyAlignment="1">
      <alignment horizontal="center" vertical="center" wrapText="1"/>
    </xf>
    <xf numFmtId="0" fontId="24" fillId="3" borderId="1" xfId="0" applyFont="1" applyFill="1" applyBorder="1" applyAlignment="1">
      <alignment horizontal="left" vertical="top" wrapText="1"/>
    </xf>
    <xf numFmtId="164" fontId="24" fillId="0" borderId="1" xfId="1" applyFont="1" applyBorder="1" applyAlignment="1">
      <alignment vertical="center"/>
    </xf>
    <xf numFmtId="0" fontId="24" fillId="0" borderId="1" xfId="0" applyFont="1" applyBorder="1" applyAlignment="1">
      <alignment vertical="center"/>
    </xf>
    <xf numFmtId="0" fontId="27" fillId="3" borderId="1" xfId="0" applyFont="1" applyFill="1" applyBorder="1" applyAlignment="1">
      <alignment horizontal="left" vertical="top" wrapText="1"/>
    </xf>
    <xf numFmtId="0" fontId="27" fillId="0" borderId="1" xfId="0" applyFont="1" applyBorder="1" applyAlignment="1">
      <alignment vertical="top" wrapText="1"/>
    </xf>
    <xf numFmtId="0" fontId="24" fillId="3" borderId="0" xfId="0" applyFont="1" applyFill="1" applyAlignment="1">
      <alignment horizontal="left" vertical="center" wrapText="1"/>
    </xf>
    <xf numFmtId="0" fontId="28" fillId="0" borderId="0" xfId="0" applyFont="1"/>
    <xf numFmtId="0" fontId="23" fillId="6" borderId="1" xfId="0" applyFont="1" applyFill="1" applyBorder="1" applyAlignment="1">
      <alignment horizontal="left" vertical="top"/>
    </xf>
    <xf numFmtId="0" fontId="23" fillId="6" borderId="1" xfId="0" applyFont="1" applyFill="1" applyBorder="1" applyAlignment="1">
      <alignment horizontal="center" vertical="top" wrapText="1"/>
    </xf>
    <xf numFmtId="0" fontId="23" fillId="6" borderId="1" xfId="0" applyFont="1" applyFill="1" applyBorder="1"/>
    <xf numFmtId="0" fontId="23" fillId="6" borderId="1" xfId="0" applyFont="1" applyFill="1" applyBorder="1" applyAlignment="1">
      <alignment wrapText="1"/>
    </xf>
    <xf numFmtId="0" fontId="29" fillId="0" borderId="1" xfId="2" applyFont="1" applyBorder="1"/>
    <xf numFmtId="0" fontId="23" fillId="6" borderId="1" xfId="0" applyFont="1" applyFill="1" applyBorder="1" applyAlignment="1">
      <alignment vertical="top"/>
    </xf>
    <xf numFmtId="0" fontId="23" fillId="6" borderId="1" xfId="0" applyFont="1" applyFill="1" applyBorder="1" applyAlignment="1">
      <alignment vertical="top" wrapText="1"/>
    </xf>
    <xf numFmtId="0" fontId="23" fillId="0" borderId="1" xfId="0" applyFont="1" applyBorder="1" applyAlignment="1">
      <alignment vertical="top"/>
    </xf>
    <xf numFmtId="0" fontId="24" fillId="0" borderId="0" xfId="0" applyFont="1" applyAlignment="1">
      <alignment vertical="top"/>
    </xf>
    <xf numFmtId="0" fontId="23" fillId="6" borderId="1" xfId="0" applyFont="1" applyFill="1" applyBorder="1" applyAlignment="1">
      <alignment vertical="center" wrapText="1"/>
    </xf>
    <xf numFmtId="0" fontId="23" fillId="6" borderId="1" xfId="0" applyFont="1" applyFill="1" applyBorder="1" applyAlignment="1">
      <alignment horizontal="center" vertical="center" wrapText="1"/>
    </xf>
    <xf numFmtId="0" fontId="24" fillId="0" borderId="1" xfId="0" applyFont="1" applyBorder="1" applyAlignment="1">
      <alignment horizontal="center"/>
    </xf>
    <xf numFmtId="0" fontId="24" fillId="0" borderId="1" xfId="0" applyFont="1" applyBorder="1" applyAlignment="1">
      <alignment horizontal="center" vertical="top"/>
    </xf>
    <xf numFmtId="164" fontId="24" fillId="0" borderId="1" xfId="0" applyNumberFormat="1" applyFont="1" applyBorder="1" applyAlignment="1">
      <alignment vertical="center"/>
    </xf>
    <xf numFmtId="0" fontId="24" fillId="0" borderId="1" xfId="0" applyFont="1" applyBorder="1" applyAlignment="1">
      <alignment horizontal="center" vertical="center"/>
    </xf>
    <xf numFmtId="0" fontId="24" fillId="3" borderId="3" xfId="0" applyFont="1" applyFill="1" applyBorder="1" applyAlignment="1">
      <alignment horizontal="left" vertical="top" wrapText="1"/>
    </xf>
    <xf numFmtId="0" fontId="23" fillId="6" borderId="2" xfId="0" applyFont="1" applyFill="1" applyBorder="1" applyAlignment="1">
      <alignment vertical="center"/>
    </xf>
    <xf numFmtId="0" fontId="30" fillId="0" borderId="1" xfId="0" applyFont="1" applyBorder="1" applyAlignment="1">
      <alignment vertical="top"/>
    </xf>
    <xf numFmtId="0" fontId="28" fillId="0" borderId="0" xfId="0" applyFont="1" applyAlignment="1">
      <alignment vertical="top"/>
    </xf>
    <xf numFmtId="0" fontId="17" fillId="6" borderId="1" xfId="0" applyFont="1" applyFill="1" applyBorder="1" applyAlignment="1">
      <alignment vertical="top"/>
    </xf>
    <xf numFmtId="0" fontId="17" fillId="6" borderId="1" xfId="0" applyFont="1" applyFill="1" applyBorder="1" applyAlignment="1">
      <alignment horizontal="center" vertical="top" wrapText="1"/>
    </xf>
    <xf numFmtId="0" fontId="17" fillId="6" borderId="1" xfId="0" applyFont="1" applyFill="1" applyBorder="1" applyAlignment="1">
      <alignment vertical="top" wrapText="1"/>
    </xf>
    <xf numFmtId="0" fontId="26" fillId="0" borderId="1" xfId="0" applyFont="1" applyBorder="1" applyAlignment="1">
      <alignment vertical="top" wrapText="1"/>
    </xf>
    <xf numFmtId="0" fontId="23" fillId="6" borderId="5" xfId="0" applyFont="1" applyFill="1" applyBorder="1" applyAlignment="1">
      <alignment horizontal="center" vertical="top" wrapText="1"/>
    </xf>
    <xf numFmtId="43" fontId="24" fillId="0" borderId="5" xfId="0" applyNumberFormat="1" applyFont="1" applyBorder="1" applyAlignment="1">
      <alignment vertical="top"/>
    </xf>
    <xf numFmtId="0" fontId="0" fillId="0" borderId="4" xfId="0" applyBorder="1" applyAlignment="1">
      <alignment vertical="top"/>
    </xf>
    <xf numFmtId="0" fontId="32" fillId="0" borderId="0" xfId="0" applyFont="1" applyAlignment="1">
      <alignment horizontal="left" vertical="top" wrapText="1"/>
    </xf>
    <xf numFmtId="0" fontId="23" fillId="5" borderId="1" xfId="0" applyFont="1" applyFill="1" applyBorder="1" applyAlignment="1">
      <alignment horizontal="center" vertical="top" wrapText="1"/>
    </xf>
    <xf numFmtId="0" fontId="0" fillId="0" borderId="1" xfId="0" applyBorder="1" applyAlignment="1">
      <alignment wrapText="1"/>
    </xf>
    <xf numFmtId="0" fontId="0" fillId="0" borderId="1" xfId="0" applyBorder="1"/>
    <xf numFmtId="164" fontId="3" fillId="0" borderId="1" xfId="1" applyBorder="1" applyAlignment="1">
      <alignment vertical="center"/>
    </xf>
    <xf numFmtId="0" fontId="0" fillId="0" borderId="1" xfId="0" applyBorder="1" applyAlignment="1">
      <alignment vertical="center"/>
    </xf>
    <xf numFmtId="0" fontId="0" fillId="0" borderId="2" xfId="0" applyBorder="1" applyAlignment="1">
      <alignment wrapText="1"/>
    </xf>
    <xf numFmtId="0" fontId="0" fillId="0" borderId="2" xfId="0" applyBorder="1"/>
    <xf numFmtId="164" fontId="3" fillId="0" borderId="2" xfId="1" applyBorder="1" applyAlignment="1">
      <alignment vertical="center"/>
    </xf>
    <xf numFmtId="0" fontId="0" fillId="0" borderId="2" xfId="0" applyBorder="1" applyAlignment="1">
      <alignment vertical="center"/>
    </xf>
    <xf numFmtId="0" fontId="24" fillId="0" borderId="2" xfId="0" applyFont="1" applyBorder="1" applyAlignment="1">
      <alignment horizontal="center" vertical="center"/>
    </xf>
    <xf numFmtId="0" fontId="23" fillId="0" borderId="2" xfId="0" applyFont="1" applyBorder="1" applyAlignment="1">
      <alignment vertical="top"/>
    </xf>
    <xf numFmtId="0" fontId="24" fillId="0" borderId="6" xfId="0" applyFont="1" applyBorder="1" applyAlignment="1">
      <alignment wrapText="1"/>
    </xf>
    <xf numFmtId="0" fontId="24" fillId="0" borderId="7" xfId="0" applyFont="1" applyBorder="1"/>
    <xf numFmtId="0" fontId="24" fillId="0" borderId="2" xfId="0" applyFont="1" applyBorder="1" applyAlignment="1">
      <alignment horizontal="center"/>
    </xf>
    <xf numFmtId="0" fontId="33" fillId="0" borderId="0" xfId="0" applyFont="1"/>
    <xf numFmtId="0" fontId="34" fillId="0" borderId="0" xfId="0" applyFont="1"/>
    <xf numFmtId="0" fontId="24" fillId="0" borderId="2" xfId="0" applyFont="1" applyBorder="1"/>
    <xf numFmtId="164" fontId="24" fillId="0" borderId="1" xfId="1" applyFont="1" applyBorder="1" applyAlignment="1">
      <alignment horizontal="center" vertical="center"/>
    </xf>
    <xf numFmtId="164" fontId="24" fillId="0" borderId="2" xfId="1" applyFont="1"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24" fillId="0" borderId="0" xfId="0" applyFont="1" applyAlignment="1">
      <alignment horizontal="center" vertical="center"/>
    </xf>
    <xf numFmtId="0" fontId="0" fillId="0" borderId="0" xfId="0" applyAlignment="1">
      <alignment horizontal="center" vertical="center"/>
    </xf>
    <xf numFmtId="0" fontId="35" fillId="7" borderId="0" xfId="3" applyFont="1" applyFill="1" applyProtection="1">
      <protection locked="0"/>
    </xf>
    <xf numFmtId="43" fontId="35" fillId="7" borderId="0" xfId="4" applyFont="1" applyFill="1" applyAlignment="1">
      <alignment wrapText="1"/>
    </xf>
    <xf numFmtId="0" fontId="35" fillId="7" borderId="0" xfId="3" applyFont="1" applyFill="1" applyAlignment="1">
      <alignment wrapText="1"/>
    </xf>
    <xf numFmtId="0" fontId="35" fillId="7" borderId="0" xfId="3" applyFont="1" applyFill="1"/>
    <xf numFmtId="0" fontId="2" fillId="0" borderId="0" xfId="3"/>
    <xf numFmtId="0" fontId="36" fillId="0" borderId="0" xfId="3" applyFont="1" applyProtection="1">
      <protection locked="0"/>
    </xf>
    <xf numFmtId="0" fontId="37" fillId="8" borderId="0" xfId="3" applyFont="1" applyFill="1" applyProtection="1">
      <protection locked="0"/>
    </xf>
    <xf numFmtId="43" fontId="36" fillId="0" borderId="0" xfId="4" applyFont="1"/>
    <xf numFmtId="0" fontId="36" fillId="0" borderId="0" xfId="3" applyFont="1"/>
    <xf numFmtId="0" fontId="36" fillId="9" borderId="0" xfId="3" applyFont="1" applyFill="1" applyProtection="1">
      <protection locked="0"/>
    </xf>
    <xf numFmtId="0" fontId="36" fillId="0" borderId="0" xfId="3" applyFont="1" applyAlignment="1" applyProtection="1">
      <alignment vertical="top"/>
      <protection locked="0"/>
    </xf>
    <xf numFmtId="43" fontId="36" fillId="0" borderId="0" xfId="4" applyFont="1" applyAlignment="1">
      <alignment vertical="top"/>
    </xf>
    <xf numFmtId="0" fontId="36" fillId="10" borderId="0" xfId="3" applyFont="1" applyFill="1" applyAlignment="1" applyProtection="1">
      <alignment vertical="top"/>
      <protection locked="0"/>
    </xf>
    <xf numFmtId="43" fontId="36" fillId="0" borderId="0" xfId="3" applyNumberFormat="1" applyFont="1" applyAlignment="1">
      <alignment vertical="top"/>
    </xf>
    <xf numFmtId="0" fontId="2" fillId="0" borderId="0" xfId="3" applyAlignment="1">
      <alignment vertical="top"/>
    </xf>
    <xf numFmtId="0" fontId="36" fillId="10" borderId="0" xfId="3" applyFont="1" applyFill="1" applyProtection="1">
      <protection locked="0"/>
    </xf>
    <xf numFmtId="43" fontId="2" fillId="0" borderId="0" xfId="3" applyNumberFormat="1"/>
    <xf numFmtId="0" fontId="36" fillId="0" borderId="0" xfId="3" applyFont="1" applyAlignment="1" applyProtection="1">
      <alignment wrapText="1"/>
      <protection locked="0"/>
    </xf>
    <xf numFmtId="0" fontId="2" fillId="0" borderId="0" xfId="3" applyProtection="1">
      <protection locked="0"/>
    </xf>
    <xf numFmtId="43" fontId="0" fillId="0" borderId="0" xfId="4" applyFont="1"/>
    <xf numFmtId="0" fontId="2" fillId="10" borderId="0" xfId="3" applyFill="1" applyProtection="1">
      <protection locked="0"/>
    </xf>
    <xf numFmtId="0" fontId="2" fillId="0" borderId="0" xfId="3" applyAlignment="1" applyProtection="1">
      <alignment vertical="top" wrapText="1"/>
      <protection locked="0"/>
    </xf>
    <xf numFmtId="43" fontId="0" fillId="0" borderId="0" xfId="4" applyFont="1" applyAlignment="1">
      <alignment vertical="top"/>
    </xf>
    <xf numFmtId="0" fontId="38" fillId="0" borderId="0" xfId="3" applyFont="1" applyProtection="1">
      <protection locked="0"/>
    </xf>
    <xf numFmtId="0" fontId="38" fillId="0" borderId="0" xfId="3" applyFont="1" applyAlignment="1" applyProtection="1">
      <alignment wrapText="1"/>
      <protection locked="0"/>
    </xf>
    <xf numFmtId="0" fontId="38" fillId="0" borderId="0" xfId="3" applyFont="1" applyAlignment="1" applyProtection="1">
      <alignment vertical="top" wrapText="1"/>
      <protection locked="0"/>
    </xf>
    <xf numFmtId="0" fontId="24" fillId="0" borderId="0" xfId="0" applyFont="1" applyAlignment="1">
      <alignment wrapText="1"/>
    </xf>
    <xf numFmtId="0" fontId="23" fillId="11" borderId="1" xfId="0" applyFont="1" applyFill="1" applyBorder="1"/>
    <xf numFmtId="0" fontId="23" fillId="11" borderId="3" xfId="0" applyFont="1" applyFill="1" applyBorder="1" applyAlignment="1">
      <alignment wrapText="1"/>
    </xf>
    <xf numFmtId="0" fontId="4" fillId="0" borderId="4" xfId="2" applyFill="1" applyBorder="1" applyAlignment="1"/>
    <xf numFmtId="0" fontId="23" fillId="0" borderId="9" xfId="0" applyFont="1" applyBorder="1" applyAlignment="1">
      <alignment wrapText="1"/>
    </xf>
    <xf numFmtId="0" fontId="23" fillId="0" borderId="4" xfId="0" applyFont="1" applyBorder="1"/>
    <xf numFmtId="0" fontId="24" fillId="0" borderId="9" xfId="0" applyFont="1" applyBorder="1" applyAlignment="1">
      <alignment wrapText="1"/>
    </xf>
    <xf numFmtId="0" fontId="23" fillId="0" borderId="9" xfId="0" applyFont="1" applyBorder="1" applyAlignment="1">
      <alignment horizontal="center"/>
    </xf>
    <xf numFmtId="164" fontId="24" fillId="0" borderId="9" xfId="1" applyFont="1" applyBorder="1" applyAlignment="1">
      <alignment horizontal="center"/>
    </xf>
    <xf numFmtId="0" fontId="35" fillId="7" borderId="0" xfId="3" applyFont="1" applyFill="1" applyAlignment="1" applyProtection="1">
      <alignment wrapText="1"/>
      <protection locked="0"/>
    </xf>
    <xf numFmtId="0" fontId="36" fillId="0" borderId="0" xfId="3" applyFont="1" applyAlignment="1" applyProtection="1">
      <alignment vertical="top" wrapText="1"/>
      <protection locked="0"/>
    </xf>
    <xf numFmtId="0" fontId="2" fillId="0" borderId="0" xfId="3" applyAlignment="1" applyProtection="1">
      <alignment wrapText="1"/>
      <protection locked="0"/>
    </xf>
    <xf numFmtId="164" fontId="23" fillId="6" borderId="1" xfId="1" applyFont="1" applyFill="1" applyBorder="1" applyAlignment="1">
      <alignment horizontal="right" vertical="top" wrapText="1"/>
    </xf>
    <xf numFmtId="164" fontId="24" fillId="0" borderId="1" xfId="1" applyFont="1" applyBorder="1" applyAlignment="1">
      <alignment horizontal="right" vertical="center"/>
    </xf>
    <xf numFmtId="164" fontId="0" fillId="0" borderId="2" xfId="1" applyFont="1" applyBorder="1" applyAlignment="1">
      <alignment horizontal="right" vertical="center"/>
    </xf>
    <xf numFmtId="164" fontId="0" fillId="0" borderId="1" xfId="1" applyFont="1" applyBorder="1" applyAlignment="1">
      <alignment horizontal="right" vertical="center"/>
    </xf>
    <xf numFmtId="0" fontId="24" fillId="0" borderId="2" xfId="0" applyFont="1" applyBorder="1" applyAlignment="1">
      <alignment vertical="top" wrapText="1"/>
    </xf>
    <xf numFmtId="164" fontId="24" fillId="0" borderId="2" xfId="1" applyFont="1" applyBorder="1" applyAlignment="1">
      <alignment horizontal="right" vertical="center"/>
    </xf>
    <xf numFmtId="164" fontId="36" fillId="0" borderId="0" xfId="1" applyFont="1" applyAlignment="1">
      <alignment horizontal="right"/>
    </xf>
    <xf numFmtId="164" fontId="24" fillId="3" borderId="1" xfId="1" applyFont="1" applyFill="1" applyBorder="1" applyAlignment="1">
      <alignment horizontal="right" vertical="center" wrapText="1"/>
    </xf>
    <xf numFmtId="164" fontId="24" fillId="3" borderId="0" xfId="1" applyFont="1" applyFill="1" applyAlignment="1">
      <alignment horizontal="right" vertical="center" wrapText="1"/>
    </xf>
    <xf numFmtId="164" fontId="24" fillId="0" borderId="0" xfId="1" applyFont="1" applyAlignment="1">
      <alignment horizontal="right" vertical="center"/>
    </xf>
    <xf numFmtId="164" fontId="0" fillId="0" borderId="0" xfId="1" applyFont="1" applyAlignment="1">
      <alignment horizontal="right" vertical="center"/>
    </xf>
    <xf numFmtId="0" fontId="24" fillId="3" borderId="2" xfId="0" applyFont="1" applyFill="1" applyBorder="1" applyAlignment="1">
      <alignment horizontal="left" vertical="top" wrapText="1"/>
    </xf>
    <xf numFmtId="0" fontId="36" fillId="0" borderId="0" xfId="3" applyFont="1" applyBorder="1" applyAlignment="1" applyProtection="1">
      <alignment wrapText="1"/>
      <protection locked="0"/>
    </xf>
    <xf numFmtId="164" fontId="24" fillId="0" borderId="0" xfId="1" applyFont="1" applyBorder="1" applyAlignment="1">
      <alignment horizontal="right" vertical="center"/>
    </xf>
    <xf numFmtId="43" fontId="36" fillId="0" borderId="0" xfId="4" applyFont="1" applyBorder="1"/>
    <xf numFmtId="164" fontId="36" fillId="0" borderId="0" xfId="1" applyFont="1" applyBorder="1" applyAlignment="1">
      <alignment horizontal="right"/>
    </xf>
    <xf numFmtId="0" fontId="24" fillId="3" borderId="0" xfId="0" applyFont="1" applyFill="1" applyBorder="1" applyAlignment="1">
      <alignment horizontal="left" vertical="top" wrapText="1"/>
    </xf>
    <xf numFmtId="0" fontId="24" fillId="0" borderId="0" xfId="0" applyFont="1" applyBorder="1" applyAlignment="1">
      <alignment vertical="top" wrapText="1"/>
    </xf>
    <xf numFmtId="0" fontId="1" fillId="0" borderId="0" xfId="3" applyFont="1" applyAlignment="1" applyProtection="1">
      <alignment vertical="top" wrapText="1"/>
      <protection locked="0"/>
    </xf>
    <xf numFmtId="0" fontId="1" fillId="0" borderId="0" xfId="3" applyFont="1"/>
    <xf numFmtId="0" fontId="31" fillId="0" borderId="4" xfId="0" applyFont="1" applyBorder="1" applyAlignment="1">
      <alignment vertical="top"/>
    </xf>
    <xf numFmtId="0" fontId="0" fillId="0" borderId="9" xfId="0" applyFont="1" applyBorder="1" applyAlignment="1">
      <alignment vertical="top" wrapText="1"/>
    </xf>
    <xf numFmtId="0" fontId="0" fillId="0" borderId="4" xfId="0" applyBorder="1" applyAlignment="1">
      <alignment horizontal="center" vertical="top"/>
    </xf>
    <xf numFmtId="0" fontId="17" fillId="6" borderId="10" xfId="0" applyFont="1" applyFill="1" applyBorder="1" applyAlignment="1">
      <alignment vertical="top"/>
    </xf>
    <xf numFmtId="0" fontId="31" fillId="6" borderId="10" xfId="0" applyFont="1" applyFill="1" applyBorder="1" applyAlignment="1">
      <alignment vertical="top"/>
    </xf>
    <xf numFmtId="0" fontId="17" fillId="6" borderId="10" xfId="0" applyFont="1" applyFill="1" applyBorder="1" applyAlignment="1">
      <alignment horizontal="center" vertical="top" wrapText="1"/>
    </xf>
    <xf numFmtId="0" fontId="17" fillId="0" borderId="10" xfId="0" applyFont="1" applyBorder="1" applyAlignment="1">
      <alignment vertical="top" wrapText="1"/>
    </xf>
    <xf numFmtId="0" fontId="0" fillId="0" borderId="10" xfId="0" applyBorder="1" applyAlignment="1">
      <alignment vertical="top" wrapText="1"/>
    </xf>
    <xf numFmtId="0" fontId="0" fillId="0" borderId="10" xfId="0" applyBorder="1" applyAlignment="1">
      <alignment horizontal="center" vertical="top"/>
    </xf>
    <xf numFmtId="0" fontId="17" fillId="0" borderId="10" xfId="0" applyFont="1" applyBorder="1" applyAlignment="1">
      <alignment vertical="top"/>
    </xf>
    <xf numFmtId="0" fontId="1" fillId="0" borderId="10" xfId="3" applyFont="1" applyBorder="1" applyAlignment="1" applyProtection="1">
      <alignment vertical="top" wrapText="1"/>
      <protection locked="0"/>
    </xf>
    <xf numFmtId="0" fontId="31" fillId="0" borderId="10" xfId="0" applyFont="1" applyBorder="1" applyAlignment="1">
      <alignment vertical="top"/>
    </xf>
    <xf numFmtId="0" fontId="0" fillId="0" borderId="10" xfId="0" applyFont="1" applyBorder="1" applyAlignment="1">
      <alignment vertical="top" wrapText="1"/>
    </xf>
    <xf numFmtId="164" fontId="17" fillId="6" borderId="10" xfId="1" applyFont="1" applyFill="1" applyBorder="1" applyAlignment="1">
      <alignment horizontal="center" vertical="top" wrapText="1"/>
    </xf>
    <xf numFmtId="164" fontId="3" fillId="0" borderId="10" xfId="1" applyBorder="1" applyAlignment="1">
      <alignment horizontal="center" vertical="top"/>
    </xf>
    <xf numFmtId="164" fontId="0" fillId="0" borderId="10" xfId="1" applyFont="1" applyBorder="1" applyAlignment="1">
      <alignment vertical="top"/>
    </xf>
    <xf numFmtId="164" fontId="3" fillId="0" borderId="4" xfId="1" applyBorder="1" applyAlignment="1">
      <alignment horizontal="center" vertical="top"/>
    </xf>
    <xf numFmtId="164" fontId="3" fillId="0" borderId="0" xfId="1" applyAlignment="1">
      <alignment horizontal="center" vertical="top"/>
    </xf>
    <xf numFmtId="0" fontId="23" fillId="11" borderId="5" xfId="0" applyFont="1" applyFill="1" applyBorder="1" applyAlignment="1">
      <alignment horizontal="center"/>
    </xf>
    <xf numFmtId="0" fontId="23" fillId="11" borderId="8" xfId="0" applyFont="1" applyFill="1" applyBorder="1" applyAlignment="1">
      <alignment horizontal="center"/>
    </xf>
    <xf numFmtId="0" fontId="23" fillId="11" borderId="3" xfId="0" applyFont="1" applyFill="1" applyBorder="1" applyAlignment="1">
      <alignment horizontal="center"/>
    </xf>
    <xf numFmtId="0" fontId="24" fillId="0" borderId="0" xfId="0" applyFont="1" applyAlignment="1">
      <alignment horizontal="left" wrapText="1"/>
    </xf>
    <xf numFmtId="0" fontId="0" fillId="0" borderId="10" xfId="0" applyBorder="1" applyAlignment="1">
      <alignment wrapText="1"/>
    </xf>
    <xf numFmtId="164" fontId="0" fillId="0" borderId="10" xfId="1" applyFont="1" applyBorder="1"/>
    <xf numFmtId="0" fontId="17" fillId="6" borderId="10" xfId="0" applyFont="1" applyFill="1" applyBorder="1" applyAlignment="1">
      <alignment vertical="top" wrapText="1"/>
    </xf>
    <xf numFmtId="0" fontId="0" fillId="3" borderId="10" xfId="0" applyFill="1" applyBorder="1" applyAlignment="1">
      <alignment horizontal="left" vertical="top" wrapText="1"/>
    </xf>
    <xf numFmtId="0" fontId="0" fillId="0" borderId="0" xfId="0" applyAlignment="1">
      <alignment horizontal="center" vertical="top"/>
    </xf>
    <xf numFmtId="164" fontId="0" fillId="0" borderId="0" xfId="1" applyFont="1" applyAlignment="1">
      <alignment vertical="top"/>
    </xf>
  </cellXfs>
  <cellStyles count="5">
    <cellStyle name="Comma" xfId="1" builtinId="3" customBuiltin="1"/>
    <cellStyle name="Comma 2" xfId="4" xr:uid="{1CFBB102-746E-4312-A085-880E9C2C59A2}"/>
    <cellStyle name="Hyperlink" xfId="2" xr:uid="{00000000-0005-0000-0000-000001000000}"/>
    <cellStyle name="Normal" xfId="0" builtinId="0" customBuiltin="1"/>
    <cellStyle name="Normal 2" xfId="3" xr:uid="{C2A72AC2-797D-49BB-BF1A-D3C89BB442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4</xdr:col>
      <xdr:colOff>85725</xdr:colOff>
      <xdr:row>6</xdr:row>
      <xdr:rowOff>133350</xdr:rowOff>
    </xdr:from>
    <xdr:to>
      <xdr:col>4</xdr:col>
      <xdr:colOff>2171700</xdr:colOff>
      <xdr:row>9</xdr:row>
      <xdr:rowOff>152400</xdr:rowOff>
    </xdr:to>
    <xdr:pic>
      <xdr:nvPicPr>
        <xdr:cNvPr id="7" name="Picture 6">
          <a:extLst>
            <a:ext uri="{FF2B5EF4-FFF2-40B4-BE49-F238E27FC236}">
              <a16:creationId xmlns:a16="http://schemas.microsoft.com/office/drawing/2014/main" id="{F2F6E19B-C99F-84DC-C0BF-BD17CBAC0728}"/>
            </a:ext>
          </a:extLst>
        </xdr:cNvPr>
        <xdr:cNvPicPr>
          <a:picLocks noChangeAspect="1"/>
        </xdr:cNvPicPr>
      </xdr:nvPicPr>
      <xdr:blipFill>
        <a:blip xmlns:r="http://schemas.openxmlformats.org/officeDocument/2006/relationships" r:embed="rId1"/>
        <a:stretch>
          <a:fillRect/>
        </a:stretch>
      </xdr:blipFill>
      <xdr:spPr>
        <a:xfrm>
          <a:off x="2295525" y="1838325"/>
          <a:ext cx="2085975" cy="561975"/>
        </a:xfrm>
        <a:prstGeom prst="rect">
          <a:avLst/>
        </a:prstGeom>
      </xdr:spPr>
    </xdr:pic>
    <xdr:clientData/>
  </xdr:twoCellAnchor>
  <xdr:twoCellAnchor editAs="oneCell">
    <xdr:from>
      <xdr:col>4</xdr:col>
      <xdr:colOff>5848350</xdr:colOff>
      <xdr:row>6</xdr:row>
      <xdr:rowOff>161925</xdr:rowOff>
    </xdr:from>
    <xdr:to>
      <xdr:col>4</xdr:col>
      <xdr:colOff>7543800</xdr:colOff>
      <xdr:row>9</xdr:row>
      <xdr:rowOff>123825</xdr:rowOff>
    </xdr:to>
    <xdr:pic>
      <xdr:nvPicPr>
        <xdr:cNvPr id="8" name="Picture 7">
          <a:extLst>
            <a:ext uri="{FF2B5EF4-FFF2-40B4-BE49-F238E27FC236}">
              <a16:creationId xmlns:a16="http://schemas.microsoft.com/office/drawing/2014/main" id="{F0ED564C-674D-8550-4B84-D81697C3158E}"/>
            </a:ext>
            <a:ext uri="{147F2762-F138-4A5C-976F-8EAC2B608ADB}">
              <a16:predDERef xmlns:a16="http://schemas.microsoft.com/office/drawing/2014/main" pred="{F2F6E19B-C99F-84DC-C0BF-BD17CBAC0728}"/>
            </a:ext>
          </a:extLst>
        </xdr:cNvPr>
        <xdr:cNvPicPr>
          <a:picLocks noChangeAspect="1"/>
        </xdr:cNvPicPr>
      </xdr:nvPicPr>
      <xdr:blipFill>
        <a:blip xmlns:r="http://schemas.openxmlformats.org/officeDocument/2006/relationships" r:embed="rId2"/>
        <a:stretch>
          <a:fillRect/>
        </a:stretch>
      </xdr:blipFill>
      <xdr:spPr>
        <a:xfrm>
          <a:off x="8058150" y="1866900"/>
          <a:ext cx="1695450" cy="504825"/>
        </a:xfrm>
        <a:prstGeom prst="rect">
          <a:avLst/>
        </a:prstGeom>
      </xdr:spPr>
    </xdr:pic>
    <xdr:clientData/>
  </xdr:twoCellAnchor>
  <xdr:twoCellAnchor editAs="oneCell">
    <xdr:from>
      <xdr:col>4</xdr:col>
      <xdr:colOff>2609850</xdr:colOff>
      <xdr:row>6</xdr:row>
      <xdr:rowOff>19050</xdr:rowOff>
    </xdr:from>
    <xdr:to>
      <xdr:col>4</xdr:col>
      <xdr:colOff>4991100</xdr:colOff>
      <xdr:row>10</xdr:row>
      <xdr:rowOff>171450</xdr:rowOff>
    </xdr:to>
    <xdr:pic>
      <xdr:nvPicPr>
        <xdr:cNvPr id="9" name="Picture 8">
          <a:extLst>
            <a:ext uri="{FF2B5EF4-FFF2-40B4-BE49-F238E27FC236}">
              <a16:creationId xmlns:a16="http://schemas.microsoft.com/office/drawing/2014/main" id="{1EB331AD-ACEE-3F3E-1F47-86571A3F7332}"/>
            </a:ext>
            <a:ext uri="{147F2762-F138-4A5C-976F-8EAC2B608ADB}">
              <a16:predDERef xmlns:a16="http://schemas.microsoft.com/office/drawing/2014/main" pred="{F0ED564C-674D-8550-4B84-D81697C3158E}"/>
            </a:ext>
          </a:extLst>
        </xdr:cNvPr>
        <xdr:cNvPicPr>
          <a:picLocks noChangeAspect="1"/>
        </xdr:cNvPicPr>
      </xdr:nvPicPr>
      <xdr:blipFill>
        <a:blip xmlns:r="http://schemas.openxmlformats.org/officeDocument/2006/relationships" r:embed="rId3"/>
        <a:stretch>
          <a:fillRect/>
        </a:stretch>
      </xdr:blipFill>
      <xdr:spPr>
        <a:xfrm>
          <a:off x="4819650" y="1724025"/>
          <a:ext cx="2381250" cy="876300"/>
        </a:xfrm>
        <a:prstGeom prst="rect">
          <a:avLst/>
        </a:prstGeom>
      </xdr:spPr>
    </xdr:pic>
    <xdr:clientData/>
  </xdr:twoCellAnchor>
  <xdr:twoCellAnchor editAs="oneCell">
    <xdr:from>
      <xdr:col>4</xdr:col>
      <xdr:colOff>95250</xdr:colOff>
      <xdr:row>11</xdr:row>
      <xdr:rowOff>114300</xdr:rowOff>
    </xdr:from>
    <xdr:to>
      <xdr:col>4</xdr:col>
      <xdr:colOff>2190750</xdr:colOff>
      <xdr:row>15</xdr:row>
      <xdr:rowOff>19050</xdr:rowOff>
    </xdr:to>
    <xdr:pic>
      <xdr:nvPicPr>
        <xdr:cNvPr id="10" name="Picture 9">
          <a:extLst>
            <a:ext uri="{FF2B5EF4-FFF2-40B4-BE49-F238E27FC236}">
              <a16:creationId xmlns:a16="http://schemas.microsoft.com/office/drawing/2014/main" id="{1EC0E3E0-EE9A-42C4-4E22-781CD1372C2A}"/>
            </a:ext>
            <a:ext uri="{147F2762-F138-4A5C-976F-8EAC2B608ADB}">
              <a16:predDERef xmlns:a16="http://schemas.microsoft.com/office/drawing/2014/main" pred="{1EB331AD-ACEE-3F3E-1F47-86571A3F7332}"/>
            </a:ext>
          </a:extLst>
        </xdr:cNvPr>
        <xdr:cNvPicPr>
          <a:picLocks noChangeAspect="1"/>
        </xdr:cNvPicPr>
      </xdr:nvPicPr>
      <xdr:blipFill>
        <a:blip xmlns:r="http://schemas.openxmlformats.org/officeDocument/2006/relationships" r:embed="rId4"/>
        <a:stretch>
          <a:fillRect/>
        </a:stretch>
      </xdr:blipFill>
      <xdr:spPr>
        <a:xfrm>
          <a:off x="2305050" y="2724150"/>
          <a:ext cx="2095500" cy="628650"/>
        </a:xfrm>
        <a:prstGeom prst="rect">
          <a:avLst/>
        </a:prstGeom>
      </xdr:spPr>
    </xdr:pic>
    <xdr:clientData/>
  </xdr:twoCellAnchor>
  <xdr:twoCellAnchor editAs="oneCell">
    <xdr:from>
      <xdr:col>4</xdr:col>
      <xdr:colOff>2952750</xdr:colOff>
      <xdr:row>11</xdr:row>
      <xdr:rowOff>104775</xdr:rowOff>
    </xdr:from>
    <xdr:to>
      <xdr:col>4</xdr:col>
      <xdr:colOff>4762500</xdr:colOff>
      <xdr:row>14</xdr:row>
      <xdr:rowOff>161925</xdr:rowOff>
    </xdr:to>
    <xdr:pic>
      <xdr:nvPicPr>
        <xdr:cNvPr id="11" name="Picture 10">
          <a:extLst>
            <a:ext uri="{FF2B5EF4-FFF2-40B4-BE49-F238E27FC236}">
              <a16:creationId xmlns:a16="http://schemas.microsoft.com/office/drawing/2014/main" id="{7D5645AA-87CD-3BC4-19CD-61D6BAE973BB}"/>
            </a:ext>
            <a:ext uri="{147F2762-F138-4A5C-976F-8EAC2B608ADB}">
              <a16:predDERef xmlns:a16="http://schemas.microsoft.com/office/drawing/2014/main" pred="{1EC0E3E0-EE9A-42C4-4E22-781CD1372C2A}"/>
            </a:ext>
          </a:extLst>
        </xdr:cNvPr>
        <xdr:cNvPicPr>
          <a:picLocks noChangeAspect="1"/>
        </xdr:cNvPicPr>
      </xdr:nvPicPr>
      <xdr:blipFill>
        <a:blip xmlns:r="http://schemas.openxmlformats.org/officeDocument/2006/relationships" r:embed="rId5"/>
        <a:stretch>
          <a:fillRect/>
        </a:stretch>
      </xdr:blipFill>
      <xdr:spPr>
        <a:xfrm>
          <a:off x="5162550" y="2714625"/>
          <a:ext cx="1809750" cy="600075"/>
        </a:xfrm>
        <a:prstGeom prst="rect">
          <a:avLst/>
        </a:prstGeom>
      </xdr:spPr>
    </xdr:pic>
    <xdr:clientData/>
  </xdr:twoCellAnchor>
  <xdr:twoCellAnchor editAs="oneCell">
    <xdr:from>
      <xdr:col>4</xdr:col>
      <xdr:colOff>5191125</xdr:colOff>
      <xdr:row>12</xdr:row>
      <xdr:rowOff>38100</xdr:rowOff>
    </xdr:from>
    <xdr:to>
      <xdr:col>5</xdr:col>
      <xdr:colOff>180975</xdr:colOff>
      <xdr:row>14</xdr:row>
      <xdr:rowOff>123825</xdr:rowOff>
    </xdr:to>
    <xdr:pic>
      <xdr:nvPicPr>
        <xdr:cNvPr id="12" name="Picture 11">
          <a:extLst>
            <a:ext uri="{FF2B5EF4-FFF2-40B4-BE49-F238E27FC236}">
              <a16:creationId xmlns:a16="http://schemas.microsoft.com/office/drawing/2014/main" id="{A26A7BC0-3E5E-7596-4A9A-12C7393ACA3C}"/>
            </a:ext>
            <a:ext uri="{147F2762-F138-4A5C-976F-8EAC2B608ADB}">
              <a16:predDERef xmlns:a16="http://schemas.microsoft.com/office/drawing/2014/main" pred="{7D5645AA-87CD-3BC4-19CD-61D6BAE973BB}"/>
            </a:ext>
          </a:extLst>
        </xdr:cNvPr>
        <xdr:cNvPicPr>
          <a:picLocks noChangeAspect="1"/>
        </xdr:cNvPicPr>
      </xdr:nvPicPr>
      <xdr:blipFill>
        <a:blip xmlns:r="http://schemas.openxmlformats.org/officeDocument/2006/relationships" r:embed="rId6"/>
        <a:stretch>
          <a:fillRect/>
        </a:stretch>
      </xdr:blipFill>
      <xdr:spPr>
        <a:xfrm>
          <a:off x="7400925" y="2828925"/>
          <a:ext cx="2657475" cy="447675"/>
        </a:xfrm>
        <a:prstGeom prst="rect">
          <a:avLst/>
        </a:prstGeom>
      </xdr:spPr>
    </xdr:pic>
    <xdr:clientData/>
  </xdr:twoCellAnchor>
  <xdr:twoCellAnchor editAs="oneCell">
    <xdr:from>
      <xdr:col>4</xdr:col>
      <xdr:colOff>209550</xdr:colOff>
      <xdr:row>16</xdr:row>
      <xdr:rowOff>171450</xdr:rowOff>
    </xdr:from>
    <xdr:to>
      <xdr:col>4</xdr:col>
      <xdr:colOff>2047875</xdr:colOff>
      <xdr:row>19</xdr:row>
      <xdr:rowOff>133350</xdr:rowOff>
    </xdr:to>
    <xdr:pic>
      <xdr:nvPicPr>
        <xdr:cNvPr id="13" name="Picture 12">
          <a:extLst>
            <a:ext uri="{FF2B5EF4-FFF2-40B4-BE49-F238E27FC236}">
              <a16:creationId xmlns:a16="http://schemas.microsoft.com/office/drawing/2014/main" id="{C3E99923-076C-F568-6D9D-7A933B20812D}"/>
            </a:ext>
            <a:ext uri="{147F2762-F138-4A5C-976F-8EAC2B608ADB}">
              <a16:predDERef xmlns:a16="http://schemas.microsoft.com/office/drawing/2014/main" pred="{A26A7BC0-3E5E-7596-4A9A-12C7393ACA3C}"/>
            </a:ext>
          </a:extLst>
        </xdr:cNvPr>
        <xdr:cNvPicPr>
          <a:picLocks noChangeAspect="1"/>
        </xdr:cNvPicPr>
      </xdr:nvPicPr>
      <xdr:blipFill>
        <a:blip xmlns:r="http://schemas.openxmlformats.org/officeDocument/2006/relationships" r:embed="rId7"/>
        <a:stretch>
          <a:fillRect/>
        </a:stretch>
      </xdr:blipFill>
      <xdr:spPr>
        <a:xfrm>
          <a:off x="2419350" y="3686175"/>
          <a:ext cx="1838325" cy="533400"/>
        </a:xfrm>
        <a:prstGeom prst="rect">
          <a:avLst/>
        </a:prstGeom>
      </xdr:spPr>
    </xdr:pic>
    <xdr:clientData/>
  </xdr:twoCellAnchor>
  <xdr:twoCellAnchor editAs="oneCell">
    <xdr:from>
      <xdr:col>4</xdr:col>
      <xdr:colOff>2971800</xdr:colOff>
      <xdr:row>16</xdr:row>
      <xdr:rowOff>9525</xdr:rowOff>
    </xdr:from>
    <xdr:to>
      <xdr:col>4</xdr:col>
      <xdr:colOff>4772025</xdr:colOff>
      <xdr:row>19</xdr:row>
      <xdr:rowOff>123825</xdr:rowOff>
    </xdr:to>
    <xdr:pic>
      <xdr:nvPicPr>
        <xdr:cNvPr id="14" name="Picture 13">
          <a:extLst>
            <a:ext uri="{FF2B5EF4-FFF2-40B4-BE49-F238E27FC236}">
              <a16:creationId xmlns:a16="http://schemas.microsoft.com/office/drawing/2014/main" id="{96927993-07B5-8A3C-099D-1020AA69D001}"/>
            </a:ext>
            <a:ext uri="{147F2762-F138-4A5C-976F-8EAC2B608ADB}">
              <a16:predDERef xmlns:a16="http://schemas.microsoft.com/office/drawing/2014/main" pred="{C3E99923-076C-F568-6D9D-7A933B20812D}"/>
            </a:ext>
          </a:extLst>
        </xdr:cNvPr>
        <xdr:cNvPicPr>
          <a:picLocks noChangeAspect="1"/>
        </xdr:cNvPicPr>
      </xdr:nvPicPr>
      <xdr:blipFill>
        <a:blip xmlns:r="http://schemas.openxmlformats.org/officeDocument/2006/relationships" r:embed="rId8"/>
        <a:stretch>
          <a:fillRect/>
        </a:stretch>
      </xdr:blipFill>
      <xdr:spPr>
        <a:xfrm>
          <a:off x="5181600" y="3524250"/>
          <a:ext cx="1800225" cy="685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533400</xdr:rowOff>
    </xdr:from>
    <xdr:to>
      <xdr:col>0</xdr:col>
      <xdr:colOff>2886075</xdr:colOff>
      <xdr:row>2</xdr:row>
      <xdr:rowOff>1952625</xdr:rowOff>
    </xdr:to>
    <xdr:pic>
      <xdr:nvPicPr>
        <xdr:cNvPr id="3" name="Picture 2">
          <a:extLst>
            <a:ext uri="{FF2B5EF4-FFF2-40B4-BE49-F238E27FC236}">
              <a16:creationId xmlns:a16="http://schemas.microsoft.com/office/drawing/2014/main" id="{389295C7-07AC-2DA8-C52E-206F770902D5}"/>
            </a:ext>
          </a:extLst>
        </xdr:cNvPr>
        <xdr:cNvPicPr>
          <a:picLocks noChangeAspect="1"/>
        </xdr:cNvPicPr>
      </xdr:nvPicPr>
      <xdr:blipFill>
        <a:blip xmlns:r="http://schemas.openxmlformats.org/officeDocument/2006/relationships" r:embed="rId1"/>
        <a:stretch>
          <a:fillRect/>
        </a:stretch>
      </xdr:blipFill>
      <xdr:spPr>
        <a:xfrm>
          <a:off x="0" y="1257300"/>
          <a:ext cx="2886075" cy="14192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249\Nutrienti\UMP\3.LICITATII\34-NCB-2016%20Platforma%20Bistrita%20Bargaului\Devize%20generale%2020%20Platform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ilesti"/>
      <sheetName val="Bistrita Bargaului"/>
      <sheetName val="Cajvana"/>
      <sheetName val="Ciochina"/>
      <sheetName val="Falciu"/>
      <sheetName val="Fratautii Noi"/>
      <sheetName val="Greci"/>
      <sheetName val="Hantesti"/>
      <sheetName val="Harsova"/>
      <sheetName val="Islaz"/>
      <sheetName val="Jurilovca"/>
      <sheetName val="Matasaru"/>
      <sheetName val="Mihai Bravu"/>
      <sheetName val="Mircea Voda"/>
      <sheetName val="Orbeasca"/>
      <sheetName val="Patulele"/>
      <sheetName val="Sulita"/>
      <sheetName val="Tantareni"/>
      <sheetName val="Tepu"/>
      <sheetName val="Vanjulet"/>
      <sheetName val="Centralizator"/>
      <sheetName val="5 Loturi fara neprevazute"/>
      <sheetName val="Estimare licitatie GRECI"/>
      <sheetName val="Estimare Bistrita Bargaului"/>
      <sheetName val="Sheet1"/>
      <sheetName val="Bistrita_Bargaului"/>
      <sheetName val="Fratautii_Noi"/>
      <sheetName val="Mihai_Bravu"/>
      <sheetName val="Mircea_Voda"/>
      <sheetName val="5_Loturi_fara_neprevazute"/>
      <sheetName val="Estimare_licitatie_GRECI"/>
      <sheetName val="Estimare_Bistrita_Bargaului"/>
      <sheetName val="Bistrita_Bargaului1"/>
      <sheetName val="Fratautii_Noi1"/>
      <sheetName val="Mihai_Bravu1"/>
      <sheetName val="Mircea_Voda1"/>
      <sheetName val="5_Loturi_fara_neprevazute1"/>
      <sheetName val="Estimare_licitatie_GRECI1"/>
      <sheetName val="Estimare_Bistrita_Bargaului1"/>
    </sheetNames>
    <sheetDataSet>
      <sheetData sheetId="0">
        <row r="10">
          <cell r="L10">
            <v>1</v>
          </cell>
        </row>
        <row r="11">
          <cell r="L11">
            <v>4.4061000000000003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hyperlink" Target="http://www.mozaweb.com/ro" TargetMode="External"/><Relationship Id="rId1" Type="http://schemas.openxmlformats.org/officeDocument/2006/relationships/hyperlink" Target="http://www.mozaweb.com/ro"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hyperlink" Target="https://www.prolang.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4:B36"/>
  <sheetViews>
    <sheetView workbookViewId="0">
      <selection activeCell="B9" sqref="B9"/>
    </sheetView>
  </sheetViews>
  <sheetFormatPr defaultRowHeight="14.5" x14ac:dyDescent="0.35"/>
  <cols>
    <col min="1" max="1" width="8.81640625" customWidth="1"/>
    <col min="2" max="2" width="152.81640625" customWidth="1"/>
    <col min="3" max="3" width="8.81640625" customWidth="1"/>
  </cols>
  <sheetData>
    <row r="4" spans="2:2" x14ac:dyDescent="0.35">
      <c r="B4" t="s">
        <v>0</v>
      </c>
    </row>
    <row r="12" spans="2:2" ht="29" x14ac:dyDescent="0.35">
      <c r="B12" s="1" t="s">
        <v>1</v>
      </c>
    </row>
    <row r="13" spans="2:2" ht="29" x14ac:dyDescent="0.35">
      <c r="B13" s="1" t="s">
        <v>2</v>
      </c>
    </row>
    <row r="15" spans="2:2" x14ac:dyDescent="0.35">
      <c r="B15" t="s">
        <v>3</v>
      </c>
    </row>
    <row r="16" spans="2:2" x14ac:dyDescent="0.35">
      <c r="B16" s="2" t="s">
        <v>4</v>
      </c>
    </row>
    <row r="17" spans="2:2" x14ac:dyDescent="0.35">
      <c r="B17" s="2" t="s">
        <v>5</v>
      </c>
    </row>
    <row r="18" spans="2:2" x14ac:dyDescent="0.35">
      <c r="B18" s="2" t="s">
        <v>6</v>
      </c>
    </row>
    <row r="19" spans="2:2" x14ac:dyDescent="0.35">
      <c r="B19" s="2" t="s">
        <v>7</v>
      </c>
    </row>
    <row r="20" spans="2:2" x14ac:dyDescent="0.35">
      <c r="B20" s="2" t="s">
        <v>8</v>
      </c>
    </row>
    <row r="21" spans="2:2" x14ac:dyDescent="0.35">
      <c r="B21" s="2" t="s">
        <v>9</v>
      </c>
    </row>
    <row r="22" spans="2:2" x14ac:dyDescent="0.35">
      <c r="B22" s="2" t="s">
        <v>10</v>
      </c>
    </row>
    <row r="23" spans="2:2" x14ac:dyDescent="0.35">
      <c r="B23" s="2" t="s">
        <v>11</v>
      </c>
    </row>
    <row r="24" spans="2:2" x14ac:dyDescent="0.35">
      <c r="B24" s="2" t="s">
        <v>12</v>
      </c>
    </row>
    <row r="26" spans="2:2" x14ac:dyDescent="0.35">
      <c r="B26" t="s">
        <v>13</v>
      </c>
    </row>
    <row r="27" spans="2:2" x14ac:dyDescent="0.35">
      <c r="B27" t="s">
        <v>14</v>
      </c>
    </row>
    <row r="28" spans="2:2" x14ac:dyDescent="0.35">
      <c r="B28" t="s">
        <v>15</v>
      </c>
    </row>
    <row r="29" spans="2:2" x14ac:dyDescent="0.35">
      <c r="B29" t="s">
        <v>16</v>
      </c>
    </row>
    <row r="31" spans="2:2" x14ac:dyDescent="0.35">
      <c r="B31" t="s">
        <v>17</v>
      </c>
    </row>
    <row r="32" spans="2:2" x14ac:dyDescent="0.35">
      <c r="B32" s="3" t="s">
        <v>18</v>
      </c>
    </row>
    <row r="33" spans="2:2" x14ac:dyDescent="0.35">
      <c r="B33" s="4" t="s">
        <v>19</v>
      </c>
    </row>
    <row r="34" spans="2:2" x14ac:dyDescent="0.35">
      <c r="B34" s="5" t="s">
        <v>20</v>
      </c>
    </row>
    <row r="35" spans="2:2" x14ac:dyDescent="0.35">
      <c r="B35" s="5" t="s">
        <v>21</v>
      </c>
    </row>
    <row r="36" spans="2:2" x14ac:dyDescent="0.35">
      <c r="B36" s="5" t="s">
        <v>22</v>
      </c>
    </row>
  </sheetData>
  <pageMargins left="0.70000000000000007" right="0.70000000000000007" top="0.75" bottom="0.75" header="0.30000000000000004" footer="0.3000000000000000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8"/>
  <sheetViews>
    <sheetView topLeftCell="A6" workbookViewId="0">
      <selection activeCell="G6" sqref="G6"/>
    </sheetView>
  </sheetViews>
  <sheetFormatPr defaultRowHeight="14.5" x14ac:dyDescent="0.35"/>
  <cols>
    <col min="1" max="1" width="19.1796875" style="20" customWidth="1"/>
    <col min="2" max="2" width="84.1796875" customWidth="1"/>
    <col min="3" max="3" width="17.1796875" customWidth="1"/>
    <col min="4" max="4" width="12.81640625" style="8" customWidth="1"/>
    <col min="5" max="5" width="8.81640625" customWidth="1"/>
  </cols>
  <sheetData>
    <row r="1" spans="1:5" ht="26" x14ac:dyDescent="0.35">
      <c r="A1" s="72" t="s">
        <v>124</v>
      </c>
      <c r="B1" s="65" t="s">
        <v>89</v>
      </c>
      <c r="C1" s="65" t="s">
        <v>125</v>
      </c>
      <c r="D1" s="66" t="s">
        <v>112</v>
      </c>
      <c r="E1" s="19"/>
    </row>
    <row r="2" spans="1:5" ht="26" x14ac:dyDescent="0.35">
      <c r="A2" s="73" t="s">
        <v>126</v>
      </c>
      <c r="B2" s="71" t="s">
        <v>127</v>
      </c>
      <c r="C2" s="69">
        <v>2596</v>
      </c>
      <c r="D2" s="70" t="s">
        <v>227</v>
      </c>
    </row>
    <row r="3" spans="1:5" ht="26" x14ac:dyDescent="0.35">
      <c r="A3" s="73" t="s">
        <v>126</v>
      </c>
      <c r="B3" s="71" t="s">
        <v>128</v>
      </c>
      <c r="C3" s="69">
        <v>4800</v>
      </c>
      <c r="D3" s="70" t="s">
        <v>227</v>
      </c>
    </row>
    <row r="4" spans="1:5" ht="26" x14ac:dyDescent="0.35">
      <c r="A4" s="73" t="s">
        <v>126</v>
      </c>
      <c r="B4" s="71" t="s">
        <v>130</v>
      </c>
      <c r="C4" s="69">
        <v>4550</v>
      </c>
      <c r="D4" s="70" t="s">
        <v>129</v>
      </c>
    </row>
    <row r="5" spans="1:5" x14ac:dyDescent="0.35">
      <c r="A5" s="29"/>
      <c r="B5" s="33"/>
      <c r="C5" s="30"/>
      <c r="D5" s="67"/>
    </row>
    <row r="6" spans="1:5" s="20" customFormat="1" x14ac:dyDescent="0.3">
      <c r="A6" s="63" t="s">
        <v>250</v>
      </c>
      <c r="B6" s="71" t="s">
        <v>249</v>
      </c>
      <c r="C6" s="113">
        <f>1380*1.12</f>
        <v>1545.6000000000001</v>
      </c>
      <c r="D6" s="68" t="s">
        <v>57</v>
      </c>
    </row>
    <row r="7" spans="1:5" ht="65" x14ac:dyDescent="0.35">
      <c r="A7" s="63" t="s">
        <v>131</v>
      </c>
      <c r="B7" s="71" t="s">
        <v>132</v>
      </c>
      <c r="C7" s="51">
        <v>655.20000000000005</v>
      </c>
      <c r="D7" s="92" t="s">
        <v>57</v>
      </c>
    </row>
    <row r="8" spans="1:5" ht="117.5" x14ac:dyDescent="0.35">
      <c r="A8" s="93" t="s">
        <v>131</v>
      </c>
      <c r="B8" s="94" t="s">
        <v>133</v>
      </c>
      <c r="C8" s="95">
        <v>734</v>
      </c>
      <c r="D8" s="96" t="s">
        <v>57</v>
      </c>
    </row>
    <row r="9" spans="1:5" x14ac:dyDescent="0.35">
      <c r="A9" s="29" t="s">
        <v>131</v>
      </c>
      <c r="B9" s="85" t="s">
        <v>134</v>
      </c>
      <c r="C9" s="30">
        <v>887</v>
      </c>
      <c r="D9" s="67" t="s">
        <v>57</v>
      </c>
    </row>
    <row r="10" spans="1:5" x14ac:dyDescent="0.35">
      <c r="A10" s="64"/>
      <c r="B10" s="27"/>
      <c r="C10" s="27"/>
      <c r="D10" s="23"/>
    </row>
    <row r="11" spans="1:5" x14ac:dyDescent="0.35">
      <c r="A11" s="64" t="s">
        <v>84</v>
      </c>
      <c r="B11" s="27"/>
      <c r="C11" s="27"/>
      <c r="D11" s="23"/>
    </row>
    <row r="12" spans="1:5" x14ac:dyDescent="0.35">
      <c r="A12" s="74" t="s">
        <v>85</v>
      </c>
      <c r="B12" s="27"/>
      <c r="C12" s="27"/>
      <c r="D12" s="23"/>
    </row>
    <row r="13" spans="1:5" x14ac:dyDescent="0.35">
      <c r="A13" s="74" t="s">
        <v>86</v>
      </c>
      <c r="B13" s="27"/>
      <c r="C13" s="27"/>
      <c r="D13" s="23"/>
    </row>
    <row r="14" spans="1:5" x14ac:dyDescent="0.35">
      <c r="A14" s="74" t="s">
        <v>87</v>
      </c>
      <c r="B14" s="27"/>
      <c r="C14" s="27"/>
      <c r="D14" s="23"/>
    </row>
    <row r="15" spans="1:5" x14ac:dyDescent="0.35">
      <c r="A15" s="64"/>
      <c r="B15" s="27"/>
      <c r="C15" s="27"/>
      <c r="D15" s="23"/>
    </row>
    <row r="16" spans="1:5" x14ac:dyDescent="0.35">
      <c r="A16" s="64"/>
      <c r="B16" s="27"/>
      <c r="C16" s="27"/>
      <c r="D16" s="23"/>
    </row>
    <row r="17" spans="1:4" x14ac:dyDescent="0.35">
      <c r="A17" s="64"/>
      <c r="B17" s="27"/>
      <c r="C17" s="27"/>
      <c r="D17" s="23"/>
    </row>
    <row r="18" spans="1:4" x14ac:dyDescent="0.35">
      <c r="A18" s="64"/>
      <c r="B18" s="27"/>
      <c r="C18" s="27"/>
      <c r="D18" s="23"/>
    </row>
  </sheetData>
  <pageMargins left="0.70000000000000007" right="0.70000000000000007" top="0.75" bottom="0.75" header="0.30000000000000004" footer="0.3000000000000000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3"/>
  <sheetViews>
    <sheetView workbookViewId="0">
      <selection activeCell="D15" sqref="D15"/>
    </sheetView>
  </sheetViews>
  <sheetFormatPr defaultRowHeight="14.5" x14ac:dyDescent="0.35"/>
  <cols>
    <col min="1" max="1" width="19.81640625" customWidth="1"/>
    <col min="2" max="2" width="99.1796875" style="1" customWidth="1"/>
    <col min="3" max="3" width="15.1796875" style="181" customWidth="1"/>
    <col min="4" max="4" width="16.81640625" style="8" customWidth="1"/>
    <col min="5" max="5" width="8.81640625" customWidth="1"/>
  </cols>
  <sheetData>
    <row r="1" spans="1:8" ht="29" x14ac:dyDescent="0.35">
      <c r="A1" s="167" t="s">
        <v>124</v>
      </c>
      <c r="B1" s="168" t="s">
        <v>135</v>
      </c>
      <c r="C1" s="177" t="s">
        <v>90</v>
      </c>
      <c r="D1" s="169" t="s">
        <v>43</v>
      </c>
    </row>
    <row r="2" spans="1:8" ht="58" x14ac:dyDescent="0.35">
      <c r="A2" s="170" t="s">
        <v>40</v>
      </c>
      <c r="B2" s="171" t="s">
        <v>136</v>
      </c>
      <c r="C2" s="178"/>
      <c r="D2" s="172"/>
    </row>
    <row r="3" spans="1:8" ht="159.5" x14ac:dyDescent="0.35">
      <c r="A3" s="173" t="s">
        <v>137</v>
      </c>
      <c r="B3" s="174" t="s">
        <v>243</v>
      </c>
      <c r="C3" s="179">
        <v>5358</v>
      </c>
      <c r="D3" s="172" t="s">
        <v>57</v>
      </c>
      <c r="F3">
        <f>1200+22+159</f>
        <v>1381</v>
      </c>
      <c r="G3">
        <f>F3*5</f>
        <v>6905</v>
      </c>
      <c r="H3">
        <f>G3*1.1</f>
        <v>7595.5000000000009</v>
      </c>
    </row>
    <row r="4" spans="1:8" ht="116" x14ac:dyDescent="0.35">
      <c r="A4" s="175" t="s">
        <v>137</v>
      </c>
      <c r="B4" s="176" t="s">
        <v>244</v>
      </c>
      <c r="C4" s="179">
        <v>2687.5</v>
      </c>
      <c r="D4" s="172" t="s">
        <v>81</v>
      </c>
      <c r="F4" s="98"/>
    </row>
    <row r="5" spans="1:8" ht="72.5" x14ac:dyDescent="0.35">
      <c r="A5" s="175" t="s">
        <v>137</v>
      </c>
      <c r="B5" s="176" t="s">
        <v>245</v>
      </c>
      <c r="C5" s="179">
        <v>5203.75</v>
      </c>
      <c r="D5" s="172" t="s">
        <v>57</v>
      </c>
    </row>
    <row r="6" spans="1:8" ht="203" x14ac:dyDescent="0.35">
      <c r="A6" s="175" t="s">
        <v>137</v>
      </c>
      <c r="B6" s="176" t="s">
        <v>246</v>
      </c>
      <c r="C6" s="179">
        <v>18250.5</v>
      </c>
      <c r="D6" s="172" t="s">
        <v>57</v>
      </c>
    </row>
    <row r="7" spans="1:8" ht="261" x14ac:dyDescent="0.35">
      <c r="A7" s="175" t="s">
        <v>137</v>
      </c>
      <c r="B7" s="176" t="s">
        <v>247</v>
      </c>
      <c r="C7" s="179">
        <v>16994</v>
      </c>
      <c r="D7" s="172" t="s">
        <v>57</v>
      </c>
    </row>
    <row r="8" spans="1:8" x14ac:dyDescent="0.35">
      <c r="A8" s="164" t="s">
        <v>137</v>
      </c>
      <c r="B8" s="165" t="s">
        <v>138</v>
      </c>
      <c r="C8" s="180">
        <v>4147</v>
      </c>
      <c r="D8" s="166" t="s">
        <v>81</v>
      </c>
    </row>
    <row r="10" spans="1:8" x14ac:dyDescent="0.35">
      <c r="A10" t="s">
        <v>139</v>
      </c>
    </row>
    <row r="11" spans="1:8" x14ac:dyDescent="0.35">
      <c r="A11" s="18" t="s">
        <v>85</v>
      </c>
    </row>
    <row r="12" spans="1:8" x14ac:dyDescent="0.35">
      <c r="A12" s="18" t="s">
        <v>86</v>
      </c>
    </row>
    <row r="13" spans="1:8" x14ac:dyDescent="0.35">
      <c r="A13" s="18" t="s">
        <v>87</v>
      </c>
    </row>
  </sheetData>
  <pageMargins left="0.70000000000000007" right="0.70000000000000007" top="0.75" bottom="0.75" header="0.30000000000000004" footer="0.3000000000000000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4"/>
  <sheetViews>
    <sheetView topLeftCell="A4" workbookViewId="0">
      <selection activeCell="C4" sqref="C4"/>
    </sheetView>
  </sheetViews>
  <sheetFormatPr defaultColWidth="8.81640625" defaultRowHeight="14.5" x14ac:dyDescent="0.35"/>
  <cols>
    <col min="1" max="1" width="27.1796875" style="20" customWidth="1"/>
    <col min="2" max="2" width="49.1796875" style="20" customWidth="1"/>
    <col min="3" max="3" width="22.1796875" style="191" customWidth="1"/>
    <col min="4" max="4" width="20.81640625" style="190" customWidth="1"/>
    <col min="5" max="5" width="8.81640625" style="20" customWidth="1"/>
    <col min="6" max="16384" width="8.81640625" style="20"/>
  </cols>
  <sheetData>
    <row r="1" spans="1:4" x14ac:dyDescent="0.35">
      <c r="A1" s="167" t="s">
        <v>124</v>
      </c>
      <c r="B1" s="188" t="s">
        <v>89</v>
      </c>
      <c r="C1" s="177" t="s">
        <v>90</v>
      </c>
      <c r="D1" s="169" t="s">
        <v>112</v>
      </c>
    </row>
    <row r="2" spans="1:4" ht="159.5" x14ac:dyDescent="0.35">
      <c r="A2" s="171" t="s">
        <v>259</v>
      </c>
      <c r="B2" s="189" t="s">
        <v>141</v>
      </c>
      <c r="C2" s="179">
        <v>757</v>
      </c>
      <c r="D2" s="172" t="s">
        <v>57</v>
      </c>
    </row>
    <row r="3" spans="1:4" ht="43.5" x14ac:dyDescent="0.35">
      <c r="A3" s="189" t="s">
        <v>258</v>
      </c>
      <c r="B3" s="189" t="s">
        <v>143</v>
      </c>
      <c r="C3" s="179">
        <v>840</v>
      </c>
      <c r="D3" s="172" t="s">
        <v>57</v>
      </c>
    </row>
    <row r="4" spans="1:4" ht="58" x14ac:dyDescent="0.35">
      <c r="A4" s="186" t="s">
        <v>257</v>
      </c>
      <c r="B4" s="186" t="s">
        <v>256</v>
      </c>
      <c r="C4" s="187">
        <v>580</v>
      </c>
      <c r="D4" s="172" t="s">
        <v>57</v>
      </c>
    </row>
  </sheetData>
  <pageMargins left="0.70000000000000007" right="0.70000000000000007" top="0.75" bottom="0.75" header="0.30000000000000004" footer="0.3000000000000000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33639-5BF3-4010-B308-FB030238B6B3}">
  <dimension ref="A1:D4"/>
  <sheetViews>
    <sheetView workbookViewId="0">
      <selection activeCell="G3" sqref="G3"/>
    </sheetView>
  </sheetViews>
  <sheetFormatPr defaultRowHeight="14.5" x14ac:dyDescent="0.35"/>
  <cols>
    <col min="1" max="1" width="33" customWidth="1"/>
    <col min="2" max="2" width="36.81640625" customWidth="1"/>
    <col min="3" max="3" width="23.1796875" customWidth="1"/>
    <col min="4" max="4" width="18.81640625" customWidth="1"/>
  </cols>
  <sheetData>
    <row r="1" spans="1:4" x14ac:dyDescent="0.35">
      <c r="A1" s="75" t="s">
        <v>124</v>
      </c>
      <c r="B1" s="77" t="s">
        <v>89</v>
      </c>
      <c r="C1" s="76" t="s">
        <v>90</v>
      </c>
      <c r="D1" s="76" t="s">
        <v>112</v>
      </c>
    </row>
    <row r="2" spans="1:4" ht="43.5" x14ac:dyDescent="0.35">
      <c r="A2" s="85" t="s">
        <v>144</v>
      </c>
      <c r="B2" s="84" t="s">
        <v>145</v>
      </c>
      <c r="C2" s="85">
        <v>189.74999999999997</v>
      </c>
      <c r="D2" s="85" t="s">
        <v>57</v>
      </c>
    </row>
    <row r="3" spans="1:4" ht="58" x14ac:dyDescent="0.35">
      <c r="A3" s="84" t="s">
        <v>146</v>
      </c>
      <c r="B3" s="84" t="s">
        <v>147</v>
      </c>
      <c r="C3" s="85">
        <v>114</v>
      </c>
      <c r="D3" s="85" t="s">
        <v>57</v>
      </c>
    </row>
    <row r="4" spans="1:4" ht="130.5" x14ac:dyDescent="0.35">
      <c r="A4" s="14" t="s">
        <v>148</v>
      </c>
      <c r="B4" s="84" t="s">
        <v>149</v>
      </c>
      <c r="C4" s="85">
        <v>503</v>
      </c>
      <c r="D4" s="85" t="s">
        <v>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2:X43"/>
  <sheetViews>
    <sheetView showGridLines="0" topLeftCell="A12" workbookViewId="0">
      <selection activeCell="E48" sqref="E48"/>
    </sheetView>
  </sheetViews>
  <sheetFormatPr defaultRowHeight="14.5" x14ac:dyDescent="0.35"/>
  <cols>
    <col min="1" max="3" width="8.81640625" customWidth="1"/>
    <col min="4" max="4" width="6.54296875" customWidth="1"/>
    <col min="5" max="5" width="115" customWidth="1"/>
    <col min="6" max="6" width="8.81640625" customWidth="1"/>
  </cols>
  <sheetData>
    <row r="2" spans="1:24" ht="31" x14ac:dyDescent="0.7">
      <c r="E2" s="6" t="s">
        <v>23</v>
      </c>
    </row>
    <row r="4" spans="1:24" ht="46.5" x14ac:dyDescent="0.35">
      <c r="E4" s="82" t="s">
        <v>24</v>
      </c>
      <c r="X4" s="97"/>
    </row>
    <row r="6" spans="1:24" x14ac:dyDescent="0.35">
      <c r="E6" s="7" t="s">
        <v>25</v>
      </c>
    </row>
    <row r="7" spans="1:24" s="8" customFormat="1" x14ac:dyDescent="0.35">
      <c r="A7"/>
    </row>
    <row r="8" spans="1:24" s="8" customFormat="1" x14ac:dyDescent="0.35"/>
    <row r="21" spans="5:5" ht="46.5" x14ac:dyDescent="0.35">
      <c r="E21" s="9" t="s">
        <v>26</v>
      </c>
    </row>
    <row r="22" spans="5:5" ht="15.5" x14ac:dyDescent="0.35">
      <c r="E22" s="10"/>
    </row>
    <row r="23" spans="5:5" ht="31" x14ac:dyDescent="0.35">
      <c r="E23" s="11" t="s">
        <v>27</v>
      </c>
    </row>
    <row r="25" spans="5:5" x14ac:dyDescent="0.35">
      <c r="E25" s="12" t="s">
        <v>28</v>
      </c>
    </row>
    <row r="26" spans="5:5" x14ac:dyDescent="0.35">
      <c r="E26" s="13" t="s">
        <v>29</v>
      </c>
    </row>
    <row r="27" spans="5:5" x14ac:dyDescent="0.35">
      <c r="E27" s="13" t="s">
        <v>30</v>
      </c>
    </row>
    <row r="28" spans="5:5" x14ac:dyDescent="0.35">
      <c r="E28" s="13" t="s">
        <v>31</v>
      </c>
    </row>
    <row r="29" spans="5:5" x14ac:dyDescent="0.35">
      <c r="E29" s="13" t="s">
        <v>32</v>
      </c>
    </row>
    <row r="30" spans="5:5" x14ac:dyDescent="0.35">
      <c r="E30" s="13" t="s">
        <v>33</v>
      </c>
    </row>
    <row r="31" spans="5:5" x14ac:dyDescent="0.35">
      <c r="E31" s="13" t="s">
        <v>34</v>
      </c>
    </row>
    <row r="32" spans="5:5" x14ac:dyDescent="0.35">
      <c r="E32" s="13" t="s">
        <v>35</v>
      </c>
    </row>
    <row r="33" spans="5:5" x14ac:dyDescent="0.35">
      <c r="E33" s="13" t="s">
        <v>36</v>
      </c>
    </row>
    <row r="34" spans="5:5" x14ac:dyDescent="0.35">
      <c r="E34" s="13" t="s">
        <v>37</v>
      </c>
    </row>
    <row r="36" spans="5:5" ht="58" x14ac:dyDescent="0.35">
      <c r="E36" s="21" t="s">
        <v>38</v>
      </c>
    </row>
    <row r="38" spans="5:5" x14ac:dyDescent="0.35">
      <c r="E38" t="s">
        <v>17</v>
      </c>
    </row>
    <row r="39" spans="5:5" x14ac:dyDescent="0.35">
      <c r="E39" s="3" t="s">
        <v>251</v>
      </c>
    </row>
    <row r="40" spans="5:5" x14ac:dyDescent="0.35">
      <c r="E40" s="4" t="s">
        <v>19</v>
      </c>
    </row>
    <row r="41" spans="5:5" x14ac:dyDescent="0.35">
      <c r="E41" s="5" t="s">
        <v>252</v>
      </c>
    </row>
    <row r="42" spans="5:5" x14ac:dyDescent="0.35">
      <c r="E42" s="5" t="s">
        <v>253</v>
      </c>
    </row>
    <row r="43" spans="5:5" x14ac:dyDescent="0.35">
      <c r="E43" s="5" t="s">
        <v>22</v>
      </c>
    </row>
  </sheetData>
  <pageMargins left="0.70000000000000007" right="0.70000000000000007" top="0.75" bottom="0.75" header="0.30000000000000004" footer="0.30000000000000004"/>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5A309-FDAF-4516-842F-71031EED9B48}">
  <sheetPr>
    <tabColor rgb="FFFF0000"/>
  </sheetPr>
  <dimension ref="A1:J68"/>
  <sheetViews>
    <sheetView topLeftCell="B1" workbookViewId="0">
      <selection activeCell="I59" sqref="I59"/>
    </sheetView>
  </sheetViews>
  <sheetFormatPr defaultColWidth="8.81640625" defaultRowHeight="14.5" x14ac:dyDescent="0.35"/>
  <cols>
    <col min="1" max="1" width="27.453125" style="124" customWidth="1"/>
    <col min="2" max="2" width="49.7265625" style="124" customWidth="1"/>
    <col min="3" max="3" width="10.81640625" style="124" customWidth="1"/>
    <col min="4" max="4" width="39.1796875" style="143" customWidth="1"/>
    <col min="5" max="5" width="17.81640625" style="125" bestFit="1" customWidth="1"/>
    <col min="6" max="6" width="16.1796875" style="110" bestFit="1" customWidth="1"/>
    <col min="7" max="7" width="6.81640625" style="126" customWidth="1"/>
    <col min="8" max="8" width="19.81640625" style="110" customWidth="1"/>
    <col min="9" max="9" width="9.81640625" style="110" customWidth="1"/>
    <col min="10" max="10" width="12.81640625" style="110" customWidth="1"/>
    <col min="11" max="11" width="8.81640625" style="110"/>
    <col min="12" max="12" width="8.36328125" style="110" customWidth="1"/>
    <col min="13" max="16384" width="8.81640625" style="110"/>
  </cols>
  <sheetData>
    <row r="1" spans="1:10" x14ac:dyDescent="0.35">
      <c r="A1" s="106" t="s">
        <v>150</v>
      </c>
      <c r="B1" s="106" t="s">
        <v>151</v>
      </c>
      <c r="C1" s="106" t="s">
        <v>152</v>
      </c>
      <c r="D1" s="141" t="s">
        <v>153</v>
      </c>
      <c r="E1" s="107" t="s">
        <v>154</v>
      </c>
      <c r="F1" s="108" t="s">
        <v>155</v>
      </c>
      <c r="G1" s="108" t="s">
        <v>219</v>
      </c>
      <c r="H1" s="108" t="s">
        <v>156</v>
      </c>
      <c r="I1" s="109" t="s">
        <v>157</v>
      </c>
    </row>
    <row r="2" spans="1:10" x14ac:dyDescent="0.35">
      <c r="A2" s="111"/>
      <c r="B2" s="112" t="s">
        <v>158</v>
      </c>
      <c r="C2" s="112"/>
      <c r="D2" s="123"/>
      <c r="E2" s="113"/>
      <c r="F2" s="114"/>
      <c r="G2" s="115"/>
      <c r="H2" s="114"/>
      <c r="I2" s="110" t="s">
        <v>159</v>
      </c>
    </row>
    <row r="3" spans="1:10" s="120" customFormat="1" ht="26" x14ac:dyDescent="0.35">
      <c r="A3" s="116" t="s">
        <v>160</v>
      </c>
      <c r="B3" s="116" t="s">
        <v>161</v>
      </c>
      <c r="C3" s="116" t="s">
        <v>159</v>
      </c>
      <c r="D3" s="142" t="s">
        <v>162</v>
      </c>
      <c r="E3" s="117">
        <v>18209.28</v>
      </c>
      <c r="F3" s="117">
        <f t="shared" ref="F3:F8" si="0">E3*1.19</f>
        <v>21669.043199999996</v>
      </c>
      <c r="G3" s="118"/>
      <c r="H3" s="119">
        <f>G3*E3</f>
        <v>0</v>
      </c>
      <c r="I3" s="120" t="s">
        <v>163</v>
      </c>
    </row>
    <row r="4" spans="1:10" ht="26.5" x14ac:dyDescent="0.35">
      <c r="A4" s="116" t="s">
        <v>160</v>
      </c>
      <c r="B4" s="111" t="s">
        <v>164</v>
      </c>
      <c r="C4" s="116" t="s">
        <v>159</v>
      </c>
      <c r="D4" s="123" t="s">
        <v>162</v>
      </c>
      <c r="E4" s="113">
        <v>16425</v>
      </c>
      <c r="F4" s="113">
        <f t="shared" si="0"/>
        <v>19545.75</v>
      </c>
      <c r="G4" s="121"/>
      <c r="H4" s="119">
        <f t="shared" ref="H4:H67" si="1">G4*E4</f>
        <v>0</v>
      </c>
    </row>
    <row r="5" spans="1:10" ht="26.5" x14ac:dyDescent="0.35">
      <c r="A5" s="116" t="s">
        <v>160</v>
      </c>
      <c r="B5" s="111" t="s">
        <v>165</v>
      </c>
      <c r="C5" s="116" t="s">
        <v>159</v>
      </c>
      <c r="D5" s="123" t="s">
        <v>162</v>
      </c>
      <c r="E5" s="113">
        <v>12500</v>
      </c>
      <c r="F5" s="113">
        <f t="shared" si="0"/>
        <v>14875</v>
      </c>
      <c r="G5" s="121"/>
      <c r="H5" s="119">
        <f t="shared" si="1"/>
        <v>0</v>
      </c>
    </row>
    <row r="6" spans="1:10" ht="26.5" x14ac:dyDescent="0.35">
      <c r="A6" s="116" t="s">
        <v>160</v>
      </c>
      <c r="B6" s="111" t="s">
        <v>166</v>
      </c>
      <c r="C6" s="116" t="s">
        <v>159</v>
      </c>
      <c r="D6" s="123" t="s">
        <v>162</v>
      </c>
      <c r="E6" s="113">
        <v>11400</v>
      </c>
      <c r="F6" s="113">
        <f t="shared" si="0"/>
        <v>13566</v>
      </c>
      <c r="G6" s="121"/>
      <c r="H6" s="119">
        <f t="shared" si="1"/>
        <v>0</v>
      </c>
      <c r="J6" s="122">
        <f>H6+H11</f>
        <v>0</v>
      </c>
    </row>
    <row r="7" spans="1:10" ht="26.5" x14ac:dyDescent="0.35">
      <c r="A7" s="116" t="s">
        <v>160</v>
      </c>
      <c r="B7" s="111" t="s">
        <v>167</v>
      </c>
      <c r="C7" s="116" t="s">
        <v>159</v>
      </c>
      <c r="D7" s="123" t="s">
        <v>162</v>
      </c>
      <c r="E7" s="113">
        <v>10313</v>
      </c>
      <c r="F7" s="113">
        <f t="shared" si="0"/>
        <v>12272.47</v>
      </c>
      <c r="G7" s="121"/>
      <c r="H7" s="119">
        <f t="shared" si="1"/>
        <v>0</v>
      </c>
    </row>
    <row r="8" spans="1:10" ht="26.5" x14ac:dyDescent="0.35">
      <c r="A8" s="116" t="s">
        <v>160</v>
      </c>
      <c r="B8" s="111" t="s">
        <v>168</v>
      </c>
      <c r="C8" s="116" t="s">
        <v>159</v>
      </c>
      <c r="D8" s="123" t="s">
        <v>162</v>
      </c>
      <c r="E8" s="113">
        <v>9040</v>
      </c>
      <c r="F8" s="113">
        <f t="shared" si="0"/>
        <v>10757.6</v>
      </c>
      <c r="G8" s="121"/>
      <c r="H8" s="119">
        <f t="shared" si="1"/>
        <v>0</v>
      </c>
    </row>
    <row r="9" spans="1:10" x14ac:dyDescent="0.35">
      <c r="A9" s="116"/>
      <c r="B9" s="111"/>
      <c r="C9" s="116"/>
      <c r="D9" s="123"/>
      <c r="E9" s="113"/>
      <c r="F9" s="113"/>
      <c r="G9" s="121"/>
      <c r="H9" s="119"/>
    </row>
    <row r="10" spans="1:10" x14ac:dyDescent="0.35">
      <c r="A10" s="116"/>
      <c r="B10" s="112" t="s">
        <v>169</v>
      </c>
      <c r="C10" s="112"/>
      <c r="D10" s="123"/>
      <c r="E10" s="113"/>
      <c r="F10" s="113"/>
      <c r="G10" s="121"/>
      <c r="H10" s="119"/>
    </row>
    <row r="11" spans="1:10" ht="26.5" x14ac:dyDescent="0.35">
      <c r="A11" s="116" t="s">
        <v>160</v>
      </c>
      <c r="B11" s="111" t="s">
        <v>170</v>
      </c>
      <c r="C11" s="116" t="s">
        <v>159</v>
      </c>
      <c r="D11" s="123" t="s">
        <v>226</v>
      </c>
      <c r="E11" s="113">
        <v>1860</v>
      </c>
      <c r="F11" s="113">
        <f>E11*1.19</f>
        <v>2213.4</v>
      </c>
      <c r="G11" s="121"/>
      <c r="H11" s="119">
        <f t="shared" si="1"/>
        <v>0</v>
      </c>
    </row>
    <row r="12" spans="1:10" ht="26.5" x14ac:dyDescent="0.35">
      <c r="A12" s="116" t="s">
        <v>160</v>
      </c>
      <c r="B12" s="111" t="s">
        <v>171</v>
      </c>
      <c r="C12" s="116" t="s">
        <v>159</v>
      </c>
      <c r="D12" s="123" t="s">
        <v>226</v>
      </c>
      <c r="E12" s="113">
        <v>1200</v>
      </c>
      <c r="F12" s="113">
        <f>E12*1.19</f>
        <v>1428</v>
      </c>
      <c r="G12" s="121"/>
      <c r="H12" s="119">
        <f t="shared" si="1"/>
        <v>0</v>
      </c>
    </row>
    <row r="13" spans="1:10" x14ac:dyDescent="0.35">
      <c r="A13" s="116"/>
      <c r="B13" s="112" t="s">
        <v>172</v>
      </c>
      <c r="C13" s="112"/>
      <c r="D13" s="123"/>
      <c r="E13" s="113"/>
      <c r="F13" s="113"/>
      <c r="G13" s="121"/>
      <c r="H13" s="119"/>
    </row>
    <row r="14" spans="1:10" ht="26.5" x14ac:dyDescent="0.35">
      <c r="A14" s="116" t="s">
        <v>160</v>
      </c>
      <c r="B14" s="111" t="s">
        <v>173</v>
      </c>
      <c r="C14" s="116" t="s">
        <v>159</v>
      </c>
      <c r="D14" s="123" t="s">
        <v>174</v>
      </c>
      <c r="E14" s="113">
        <v>23000</v>
      </c>
      <c r="F14" s="113">
        <f>E14*1.19</f>
        <v>27370</v>
      </c>
      <c r="G14" s="121"/>
      <c r="H14" s="119">
        <f t="shared" si="1"/>
        <v>0</v>
      </c>
    </row>
    <row r="15" spans="1:10" ht="26.5" x14ac:dyDescent="0.35">
      <c r="A15" s="116" t="s">
        <v>160</v>
      </c>
      <c r="B15" s="111" t="s">
        <v>175</v>
      </c>
      <c r="C15" s="116" t="s">
        <v>159</v>
      </c>
      <c r="D15" s="123" t="s">
        <v>174</v>
      </c>
      <c r="E15" s="113">
        <v>27600</v>
      </c>
      <c r="F15" s="113">
        <f>E15*1.19</f>
        <v>32844</v>
      </c>
      <c r="G15" s="121"/>
      <c r="H15" s="119">
        <f t="shared" si="1"/>
        <v>0</v>
      </c>
    </row>
    <row r="16" spans="1:10" ht="26.5" x14ac:dyDescent="0.35">
      <c r="A16" s="116" t="s">
        <v>160</v>
      </c>
      <c r="B16" s="111" t="s">
        <v>176</v>
      </c>
      <c r="C16" s="116" t="s">
        <v>159</v>
      </c>
      <c r="D16" s="123" t="s">
        <v>174</v>
      </c>
      <c r="E16" s="113">
        <v>32200</v>
      </c>
      <c r="F16" s="113">
        <f>E16*1.19</f>
        <v>38318</v>
      </c>
      <c r="G16" s="121"/>
      <c r="H16" s="119">
        <f t="shared" si="1"/>
        <v>0</v>
      </c>
    </row>
    <row r="17" spans="1:10" ht="26.5" x14ac:dyDescent="0.35">
      <c r="A17" s="116" t="s">
        <v>160</v>
      </c>
      <c r="B17" s="111" t="s">
        <v>177</v>
      </c>
      <c r="C17" s="116" t="s">
        <v>159</v>
      </c>
      <c r="D17" s="123" t="s">
        <v>174</v>
      </c>
      <c r="E17" s="113">
        <v>34500</v>
      </c>
      <c r="F17" s="113">
        <f>E17*1.19</f>
        <v>41055</v>
      </c>
      <c r="G17" s="121"/>
      <c r="H17" s="119">
        <f t="shared" si="1"/>
        <v>0</v>
      </c>
    </row>
    <row r="18" spans="1:10" x14ac:dyDescent="0.35">
      <c r="A18" s="111"/>
      <c r="B18" s="112" t="s">
        <v>178</v>
      </c>
      <c r="C18" s="112"/>
      <c r="D18" s="123"/>
      <c r="E18" s="113"/>
      <c r="F18" s="113"/>
      <c r="G18" s="121"/>
      <c r="H18" s="119"/>
    </row>
    <row r="19" spans="1:10" x14ac:dyDescent="0.35">
      <c r="A19" s="116" t="s">
        <v>179</v>
      </c>
      <c r="B19" s="111" t="s">
        <v>221</v>
      </c>
      <c r="C19" s="111" t="s">
        <v>163</v>
      </c>
      <c r="D19" s="123" t="s">
        <v>180</v>
      </c>
      <c r="E19" s="113">
        <v>807</v>
      </c>
      <c r="F19" s="113">
        <f>E19*1.19</f>
        <v>960.32999999999993</v>
      </c>
      <c r="G19" s="121"/>
      <c r="H19" s="119">
        <f t="shared" si="1"/>
        <v>0</v>
      </c>
    </row>
    <row r="20" spans="1:10" x14ac:dyDescent="0.35">
      <c r="A20" s="116" t="s">
        <v>179</v>
      </c>
      <c r="B20" s="111" t="s">
        <v>222</v>
      </c>
      <c r="C20" s="111" t="s">
        <v>163</v>
      </c>
      <c r="D20" s="123" t="s">
        <v>180</v>
      </c>
      <c r="E20" s="113">
        <v>286</v>
      </c>
      <c r="F20" s="113">
        <f>E20*1.19</f>
        <v>340.34</v>
      </c>
      <c r="G20" s="121"/>
      <c r="H20" s="119">
        <f t="shared" si="1"/>
        <v>0</v>
      </c>
      <c r="J20" s="122"/>
    </row>
    <row r="21" spans="1:10" x14ac:dyDescent="0.35">
      <c r="A21" s="116" t="s">
        <v>179</v>
      </c>
      <c r="B21" s="111" t="s">
        <v>223</v>
      </c>
      <c r="C21" s="111" t="s">
        <v>163</v>
      </c>
      <c r="D21" s="123" t="s">
        <v>180</v>
      </c>
      <c r="E21" s="113">
        <v>1218.75</v>
      </c>
      <c r="F21" s="113">
        <f>E21*1.19</f>
        <v>1450.3125</v>
      </c>
      <c r="G21" s="121"/>
      <c r="H21" s="119">
        <f t="shared" si="1"/>
        <v>0</v>
      </c>
    </row>
    <row r="22" spans="1:10" x14ac:dyDescent="0.35">
      <c r="B22" s="112" t="s">
        <v>181</v>
      </c>
      <c r="C22" s="112"/>
      <c r="H22" s="119">
        <f t="shared" si="1"/>
        <v>0</v>
      </c>
    </row>
    <row r="23" spans="1:10" x14ac:dyDescent="0.35">
      <c r="A23" s="116" t="s">
        <v>160</v>
      </c>
      <c r="B23" s="111" t="s">
        <v>182</v>
      </c>
      <c r="C23" s="111" t="s">
        <v>159</v>
      </c>
      <c r="D23" s="123" t="s">
        <v>183</v>
      </c>
      <c r="E23" s="113">
        <v>500</v>
      </c>
      <c r="F23" s="113">
        <f>E23*1.19</f>
        <v>595</v>
      </c>
      <c r="G23" s="121"/>
      <c r="H23" s="119">
        <f t="shared" si="1"/>
        <v>0</v>
      </c>
    </row>
    <row r="24" spans="1:10" x14ac:dyDescent="0.35">
      <c r="A24" s="116" t="s">
        <v>160</v>
      </c>
      <c r="B24" s="111" t="s">
        <v>184</v>
      </c>
      <c r="C24" s="111" t="s">
        <v>159</v>
      </c>
      <c r="D24" s="123" t="s">
        <v>183</v>
      </c>
      <c r="E24" s="113">
        <v>700</v>
      </c>
      <c r="F24" s="113">
        <f>E24*1.19</f>
        <v>833</v>
      </c>
      <c r="G24" s="121"/>
      <c r="H24" s="119">
        <f t="shared" si="1"/>
        <v>0</v>
      </c>
    </row>
    <row r="25" spans="1:10" x14ac:dyDescent="0.35">
      <c r="A25" s="111"/>
      <c r="B25" s="112" t="s">
        <v>185</v>
      </c>
      <c r="C25" s="112"/>
      <c r="D25" s="123"/>
      <c r="E25" s="113"/>
      <c r="F25" s="113"/>
      <c r="G25" s="121"/>
      <c r="H25" s="119">
        <f t="shared" si="1"/>
        <v>0</v>
      </c>
    </row>
    <row r="26" spans="1:10" x14ac:dyDescent="0.35">
      <c r="A26" s="116" t="s">
        <v>160</v>
      </c>
      <c r="B26" s="111" t="s">
        <v>186</v>
      </c>
      <c r="C26" s="111" t="s">
        <v>159</v>
      </c>
      <c r="D26" s="123" t="s">
        <v>187</v>
      </c>
      <c r="E26" s="113">
        <v>3486.38</v>
      </c>
      <c r="F26" s="113">
        <f>E26*1.19</f>
        <v>4148.7921999999999</v>
      </c>
      <c r="G26" s="121"/>
      <c r="H26" s="119">
        <f t="shared" si="1"/>
        <v>0</v>
      </c>
    </row>
    <row r="27" spans="1:10" x14ac:dyDescent="0.35">
      <c r="A27" s="116" t="s">
        <v>160</v>
      </c>
      <c r="B27" s="111" t="s">
        <v>188</v>
      </c>
      <c r="C27" s="111" t="s">
        <v>159</v>
      </c>
      <c r="D27" s="123" t="s">
        <v>187</v>
      </c>
      <c r="E27" s="113">
        <v>2841.48</v>
      </c>
      <c r="F27" s="113">
        <f>E27*1.19</f>
        <v>3381.3611999999998</v>
      </c>
      <c r="G27" s="121"/>
      <c r="H27" s="119">
        <f t="shared" si="1"/>
        <v>0</v>
      </c>
    </row>
    <row r="28" spans="1:10" x14ac:dyDescent="0.35">
      <c r="A28" s="116" t="s">
        <v>160</v>
      </c>
      <c r="B28" s="111" t="s">
        <v>225</v>
      </c>
      <c r="C28" s="111" t="s">
        <v>159</v>
      </c>
      <c r="D28" s="123" t="s">
        <v>187</v>
      </c>
      <c r="E28" s="113">
        <v>2822</v>
      </c>
      <c r="F28" s="113">
        <f>E28*1.19</f>
        <v>3358.18</v>
      </c>
      <c r="G28" s="121"/>
      <c r="H28" s="119">
        <f t="shared" si="1"/>
        <v>0</v>
      </c>
    </row>
    <row r="29" spans="1:10" ht="39.5" x14ac:dyDescent="0.35">
      <c r="A29" s="116" t="s">
        <v>160</v>
      </c>
      <c r="B29" s="111" t="s">
        <v>74</v>
      </c>
      <c r="C29" s="111" t="s">
        <v>159</v>
      </c>
      <c r="D29" s="123" t="s">
        <v>189</v>
      </c>
      <c r="E29" s="113">
        <v>280</v>
      </c>
      <c r="F29" s="113">
        <f>E29*1.19</f>
        <v>333.2</v>
      </c>
      <c r="G29" s="121"/>
      <c r="H29" s="119">
        <f t="shared" si="1"/>
        <v>0</v>
      </c>
    </row>
    <row r="30" spans="1:10" ht="26.5" x14ac:dyDescent="0.35">
      <c r="A30" s="116" t="s">
        <v>160</v>
      </c>
      <c r="B30" s="111" t="s">
        <v>190</v>
      </c>
      <c r="C30" s="111" t="s">
        <v>159</v>
      </c>
      <c r="D30" s="123" t="s">
        <v>191</v>
      </c>
      <c r="E30" s="113">
        <v>117</v>
      </c>
      <c r="F30" s="113">
        <f>E30*1.19</f>
        <v>139.22999999999999</v>
      </c>
      <c r="G30" s="121"/>
      <c r="H30" s="119">
        <f t="shared" si="1"/>
        <v>0</v>
      </c>
    </row>
    <row r="31" spans="1:10" x14ac:dyDescent="0.35">
      <c r="A31" s="111"/>
      <c r="B31" s="112" t="s">
        <v>192</v>
      </c>
      <c r="C31" s="112"/>
      <c r="D31" s="123"/>
      <c r="E31" s="113"/>
      <c r="F31" s="113"/>
      <c r="G31" s="121"/>
      <c r="H31" s="119">
        <f t="shared" si="1"/>
        <v>0</v>
      </c>
    </row>
    <row r="32" spans="1:10" x14ac:dyDescent="0.35">
      <c r="A32" s="116" t="s">
        <v>160</v>
      </c>
      <c r="B32" s="160" t="s">
        <v>241</v>
      </c>
      <c r="C32" s="111" t="s">
        <v>159</v>
      </c>
      <c r="D32" s="156" t="s">
        <v>193</v>
      </c>
      <c r="E32" s="157">
        <v>1724.9999999999998</v>
      </c>
      <c r="F32" s="158">
        <f>E32*1.19</f>
        <v>2052.7499999999995</v>
      </c>
      <c r="G32" s="121"/>
      <c r="H32" s="119">
        <f t="shared" si="1"/>
        <v>0</v>
      </c>
    </row>
    <row r="33" spans="1:8" x14ac:dyDescent="0.35">
      <c r="A33" s="116" t="s">
        <v>160</v>
      </c>
      <c r="B33" s="161" t="s">
        <v>235</v>
      </c>
      <c r="C33" s="111" t="s">
        <v>159</v>
      </c>
      <c r="D33" s="156" t="s">
        <v>193</v>
      </c>
      <c r="E33" s="157">
        <v>1868.7499999999998</v>
      </c>
      <c r="F33" s="158">
        <f t="shared" ref="F33:F39" si="2">E33*1.19</f>
        <v>2223.8124999999995</v>
      </c>
      <c r="G33" s="121"/>
      <c r="H33" s="119">
        <f t="shared" si="1"/>
        <v>0</v>
      </c>
    </row>
    <row r="34" spans="1:8" x14ac:dyDescent="0.35">
      <c r="A34" s="116" t="s">
        <v>160</v>
      </c>
      <c r="B34" s="160" t="s">
        <v>240</v>
      </c>
      <c r="C34" s="111" t="s">
        <v>159</v>
      </c>
      <c r="D34" s="156" t="s">
        <v>193</v>
      </c>
      <c r="E34" s="157">
        <v>2219.5</v>
      </c>
      <c r="F34" s="158">
        <f t="shared" si="2"/>
        <v>2641.2049999999999</v>
      </c>
      <c r="G34" s="121"/>
      <c r="H34" s="119">
        <f t="shared" si="1"/>
        <v>0</v>
      </c>
    </row>
    <row r="35" spans="1:8" x14ac:dyDescent="0.35">
      <c r="A35" s="116" t="s">
        <v>160</v>
      </c>
      <c r="B35" s="160" t="s">
        <v>255</v>
      </c>
      <c r="C35" s="111" t="s">
        <v>159</v>
      </c>
      <c r="D35" s="156" t="s">
        <v>193</v>
      </c>
      <c r="E35" s="157">
        <v>3110</v>
      </c>
      <c r="F35" s="158">
        <f t="shared" si="2"/>
        <v>3700.8999999999996</v>
      </c>
      <c r="G35" s="121"/>
      <c r="H35" s="119">
        <f t="shared" si="1"/>
        <v>0</v>
      </c>
    </row>
    <row r="36" spans="1:8" x14ac:dyDescent="0.35">
      <c r="A36" s="116" t="s">
        <v>160</v>
      </c>
      <c r="B36" s="161" t="s">
        <v>236</v>
      </c>
      <c r="C36" s="111" t="s">
        <v>159</v>
      </c>
      <c r="D36" s="156" t="s">
        <v>193</v>
      </c>
      <c r="E36" s="159">
        <v>2427.3049999999994</v>
      </c>
      <c r="F36" s="158">
        <f t="shared" si="2"/>
        <v>2888.4929499999989</v>
      </c>
      <c r="G36" s="121"/>
      <c r="H36" s="119">
        <f t="shared" si="1"/>
        <v>0</v>
      </c>
    </row>
    <row r="37" spans="1:8" ht="26" x14ac:dyDescent="0.35">
      <c r="A37" s="116" t="s">
        <v>160</v>
      </c>
      <c r="B37" s="160" t="s">
        <v>237</v>
      </c>
      <c r="C37" s="111" t="s">
        <v>159</v>
      </c>
      <c r="D37" s="156" t="s">
        <v>193</v>
      </c>
      <c r="E37" s="157">
        <v>2800.0000000000005</v>
      </c>
      <c r="F37" s="158">
        <f t="shared" si="2"/>
        <v>3332.0000000000005</v>
      </c>
      <c r="G37" s="121"/>
      <c r="H37" s="119">
        <f t="shared" si="1"/>
        <v>0</v>
      </c>
    </row>
    <row r="38" spans="1:8" x14ac:dyDescent="0.35">
      <c r="A38" s="116" t="s">
        <v>160</v>
      </c>
      <c r="B38" s="160" t="s">
        <v>238</v>
      </c>
      <c r="C38" s="111" t="s">
        <v>159</v>
      </c>
      <c r="D38" s="156" t="s">
        <v>193</v>
      </c>
      <c r="E38" s="157">
        <v>3104.9999999999995</v>
      </c>
      <c r="F38" s="158">
        <f t="shared" si="2"/>
        <v>3694.9499999999994</v>
      </c>
      <c r="G38" s="121"/>
      <c r="H38" s="119">
        <f t="shared" si="1"/>
        <v>0</v>
      </c>
    </row>
    <row r="39" spans="1:8" x14ac:dyDescent="0.35">
      <c r="A39" s="116" t="s">
        <v>160</v>
      </c>
      <c r="B39" s="160" t="s">
        <v>239</v>
      </c>
      <c r="C39" s="111" t="s">
        <v>159</v>
      </c>
      <c r="D39" s="156" t="s">
        <v>193</v>
      </c>
      <c r="E39" s="157">
        <v>3024.0000000000005</v>
      </c>
      <c r="F39" s="158">
        <f t="shared" si="2"/>
        <v>3598.5600000000004</v>
      </c>
      <c r="G39" s="121"/>
      <c r="H39" s="119">
        <f t="shared" si="1"/>
        <v>0</v>
      </c>
    </row>
    <row r="40" spans="1:8" ht="39.5" x14ac:dyDescent="0.35">
      <c r="A40" s="116" t="s">
        <v>160</v>
      </c>
      <c r="B40" s="111" t="s">
        <v>74</v>
      </c>
      <c r="C40" s="111" t="s">
        <v>159</v>
      </c>
      <c r="D40" s="123" t="s">
        <v>189</v>
      </c>
      <c r="E40" s="113">
        <v>280</v>
      </c>
      <c r="F40" s="113">
        <f>E40*1.19</f>
        <v>333.2</v>
      </c>
      <c r="G40" s="121"/>
      <c r="H40" s="119">
        <f t="shared" si="1"/>
        <v>0</v>
      </c>
    </row>
    <row r="41" spans="1:8" ht="26.5" x14ac:dyDescent="0.35">
      <c r="A41" s="116" t="s">
        <v>160</v>
      </c>
      <c r="B41" s="111" t="s">
        <v>190</v>
      </c>
      <c r="C41" s="111" t="s">
        <v>159</v>
      </c>
      <c r="D41" s="123" t="s">
        <v>191</v>
      </c>
      <c r="E41" s="113">
        <v>117</v>
      </c>
      <c r="F41" s="113">
        <f>E41*1.19</f>
        <v>139.22999999999999</v>
      </c>
      <c r="G41" s="121"/>
      <c r="H41" s="119">
        <f t="shared" si="1"/>
        <v>0</v>
      </c>
    </row>
    <row r="42" spans="1:8" x14ac:dyDescent="0.35">
      <c r="A42" s="116" t="s">
        <v>160</v>
      </c>
      <c r="B42" s="111" t="s">
        <v>194</v>
      </c>
      <c r="C42" s="111" t="s">
        <v>159</v>
      </c>
      <c r="D42" s="123" t="s">
        <v>193</v>
      </c>
      <c r="E42" s="113">
        <v>1512</v>
      </c>
      <c r="F42" s="113">
        <f>E42*1.19</f>
        <v>1799.28</v>
      </c>
      <c r="G42" s="121"/>
      <c r="H42" s="119">
        <f t="shared" si="1"/>
        <v>0</v>
      </c>
    </row>
    <row r="43" spans="1:8" x14ac:dyDescent="0.35">
      <c r="A43" s="116" t="s">
        <v>160</v>
      </c>
      <c r="B43" s="111" t="s">
        <v>195</v>
      </c>
      <c r="C43" s="111" t="s">
        <v>159</v>
      </c>
      <c r="D43" s="123" t="s">
        <v>193</v>
      </c>
      <c r="E43" s="113">
        <v>2273.6</v>
      </c>
      <c r="F43" s="113">
        <f>E43*1.19</f>
        <v>2705.5839999999998</v>
      </c>
      <c r="G43" s="121"/>
      <c r="H43" s="119">
        <f t="shared" si="1"/>
        <v>0</v>
      </c>
    </row>
    <row r="44" spans="1:8" x14ac:dyDescent="0.35">
      <c r="B44" s="112" t="s">
        <v>196</v>
      </c>
      <c r="C44" s="112"/>
      <c r="H44" s="119">
        <f t="shared" si="1"/>
        <v>0</v>
      </c>
    </row>
    <row r="45" spans="1:8" x14ac:dyDescent="0.35">
      <c r="A45" s="116" t="s">
        <v>160</v>
      </c>
      <c r="B45" s="111" t="s">
        <v>248</v>
      </c>
      <c r="C45" s="111" t="s">
        <v>159</v>
      </c>
      <c r="D45" s="123" t="s">
        <v>198</v>
      </c>
      <c r="E45" s="113">
        <f>1380*1.12</f>
        <v>1545.6000000000001</v>
      </c>
      <c r="F45" s="122">
        <f>E45*1.19</f>
        <v>1839.2640000000001</v>
      </c>
      <c r="G45" s="121"/>
      <c r="H45" s="119">
        <f t="shared" si="1"/>
        <v>0</v>
      </c>
    </row>
    <row r="46" spans="1:8" x14ac:dyDescent="0.35">
      <c r="A46" s="116" t="s">
        <v>160</v>
      </c>
      <c r="B46" s="111" t="s">
        <v>197</v>
      </c>
      <c r="C46" s="111" t="s">
        <v>159</v>
      </c>
      <c r="D46" s="123" t="s">
        <v>198</v>
      </c>
      <c r="E46" s="113">
        <v>655.20000000000005</v>
      </c>
      <c r="F46" s="113">
        <f>E46*1.19</f>
        <v>779.68799999999999</v>
      </c>
      <c r="G46" s="121"/>
      <c r="H46" s="119">
        <f t="shared" si="1"/>
        <v>0</v>
      </c>
    </row>
    <row r="47" spans="1:8" x14ac:dyDescent="0.35">
      <c r="A47" s="116" t="s">
        <v>160</v>
      </c>
      <c r="B47" s="111" t="s">
        <v>199</v>
      </c>
      <c r="C47" s="111" t="s">
        <v>159</v>
      </c>
      <c r="D47" s="123" t="s">
        <v>198</v>
      </c>
      <c r="E47" s="113">
        <v>734</v>
      </c>
      <c r="F47" s="113">
        <f>E47*1.19</f>
        <v>873.45999999999992</v>
      </c>
      <c r="G47" s="121"/>
      <c r="H47" s="119">
        <f t="shared" si="1"/>
        <v>0</v>
      </c>
    </row>
    <row r="48" spans="1:8" x14ac:dyDescent="0.35">
      <c r="A48" s="116" t="s">
        <v>160</v>
      </c>
      <c r="B48" s="111" t="s">
        <v>200</v>
      </c>
      <c r="C48" s="111" t="s">
        <v>159</v>
      </c>
      <c r="D48" s="123" t="s">
        <v>198</v>
      </c>
      <c r="E48" s="113">
        <v>887</v>
      </c>
      <c r="F48" s="113">
        <f>E48*1.19</f>
        <v>1055.53</v>
      </c>
      <c r="G48" s="121"/>
      <c r="H48" s="119">
        <f t="shared" si="1"/>
        <v>0</v>
      </c>
    </row>
    <row r="49" spans="1:10" x14ac:dyDescent="0.35">
      <c r="B49" s="112" t="s">
        <v>201</v>
      </c>
      <c r="C49" s="112"/>
      <c r="H49" s="119">
        <f t="shared" si="1"/>
        <v>0</v>
      </c>
    </row>
    <row r="50" spans="1:10" x14ac:dyDescent="0.35">
      <c r="A50" s="116" t="s">
        <v>160</v>
      </c>
      <c r="B50" s="162" t="s">
        <v>242</v>
      </c>
      <c r="C50" s="111" t="s">
        <v>159</v>
      </c>
      <c r="D50" s="123" t="s">
        <v>202</v>
      </c>
      <c r="E50" s="125">
        <v>5358</v>
      </c>
      <c r="F50" s="117">
        <f t="shared" ref="F50:F55" si="3">E50*1.19</f>
        <v>6376.0199999999995</v>
      </c>
      <c r="G50" s="118"/>
      <c r="H50" s="119">
        <f t="shared" si="1"/>
        <v>0</v>
      </c>
    </row>
    <row r="51" spans="1:10" x14ac:dyDescent="0.35">
      <c r="A51" s="116" t="s">
        <v>160</v>
      </c>
      <c r="B51" s="127" t="s">
        <v>203</v>
      </c>
      <c r="C51" s="111" t="s">
        <v>159</v>
      </c>
      <c r="D51" s="123" t="s">
        <v>202</v>
      </c>
      <c r="E51" s="125">
        <v>2687.5</v>
      </c>
      <c r="F51" s="117">
        <f t="shared" si="3"/>
        <v>3198.125</v>
      </c>
      <c r="G51" s="118"/>
      <c r="H51" s="119">
        <f t="shared" si="1"/>
        <v>0</v>
      </c>
    </row>
    <row r="52" spans="1:10" x14ac:dyDescent="0.35">
      <c r="A52" s="116" t="s">
        <v>160</v>
      </c>
      <c r="B52" s="124" t="s">
        <v>204</v>
      </c>
      <c r="C52" s="111" t="s">
        <v>159</v>
      </c>
      <c r="D52" s="123" t="s">
        <v>202</v>
      </c>
      <c r="E52" s="125">
        <v>5203.75</v>
      </c>
      <c r="F52" s="117">
        <f t="shared" si="3"/>
        <v>6192.4624999999996</v>
      </c>
      <c r="G52" s="118"/>
      <c r="H52" s="119">
        <f t="shared" si="1"/>
        <v>0</v>
      </c>
      <c r="J52" s="163"/>
    </row>
    <row r="53" spans="1:10" x14ac:dyDescent="0.35">
      <c r="A53" s="116" t="s">
        <v>160</v>
      </c>
      <c r="B53" s="124" t="s">
        <v>205</v>
      </c>
      <c r="C53" s="111" t="s">
        <v>159</v>
      </c>
      <c r="D53" s="123" t="s">
        <v>202</v>
      </c>
      <c r="E53" s="125">
        <v>18250.5</v>
      </c>
      <c r="F53" s="117">
        <f t="shared" si="3"/>
        <v>21718.094999999998</v>
      </c>
      <c r="G53" s="118"/>
      <c r="H53" s="119">
        <f t="shared" si="1"/>
        <v>0</v>
      </c>
      <c r="I53" s="163"/>
    </row>
    <row r="54" spans="1:10" x14ac:dyDescent="0.35">
      <c r="A54" s="116" t="s">
        <v>160</v>
      </c>
      <c r="B54" s="124" t="s">
        <v>206</v>
      </c>
      <c r="C54" s="111" t="s">
        <v>159</v>
      </c>
      <c r="D54" s="123" t="s">
        <v>202</v>
      </c>
      <c r="E54" s="125">
        <v>16994</v>
      </c>
      <c r="F54" s="117">
        <f t="shared" si="3"/>
        <v>20222.86</v>
      </c>
      <c r="G54" s="118"/>
      <c r="H54" s="119">
        <f t="shared" si="1"/>
        <v>0</v>
      </c>
      <c r="I54" s="163"/>
    </row>
    <row r="55" spans="1:10" x14ac:dyDescent="0.35">
      <c r="A55" s="116" t="s">
        <v>160</v>
      </c>
      <c r="B55" s="124" t="s">
        <v>207</v>
      </c>
      <c r="C55" s="111" t="s">
        <v>159</v>
      </c>
      <c r="D55" s="123" t="s">
        <v>208</v>
      </c>
      <c r="E55" s="125">
        <v>4147</v>
      </c>
      <c r="F55" s="117">
        <f t="shared" si="3"/>
        <v>4934.9299999999994</v>
      </c>
      <c r="G55" s="118"/>
      <c r="H55" s="119">
        <f t="shared" si="1"/>
        <v>0</v>
      </c>
    </row>
    <row r="56" spans="1:10" x14ac:dyDescent="0.35">
      <c r="A56" s="116"/>
      <c r="B56" s="112" t="s">
        <v>209</v>
      </c>
      <c r="C56" s="112"/>
      <c r="H56" s="119">
        <f t="shared" si="1"/>
        <v>0</v>
      </c>
    </row>
    <row r="57" spans="1:10" ht="29" x14ac:dyDescent="0.35">
      <c r="A57" s="116" t="s">
        <v>160</v>
      </c>
      <c r="B57" s="162" t="s">
        <v>211</v>
      </c>
      <c r="C57" s="116" t="s">
        <v>159</v>
      </c>
      <c r="D57" s="123" t="s">
        <v>210</v>
      </c>
      <c r="E57" s="128">
        <v>2596</v>
      </c>
      <c r="F57" s="117">
        <f>E57*1.19</f>
        <v>3089.24</v>
      </c>
      <c r="G57" s="118"/>
      <c r="H57" s="119">
        <f t="shared" si="1"/>
        <v>0</v>
      </c>
    </row>
    <row r="58" spans="1:10" ht="43.5" x14ac:dyDescent="0.35">
      <c r="A58" s="116" t="s">
        <v>160</v>
      </c>
      <c r="B58" s="127" t="s">
        <v>212</v>
      </c>
      <c r="C58" s="116" t="s">
        <v>159</v>
      </c>
      <c r="D58" s="123" t="s">
        <v>210</v>
      </c>
      <c r="E58" s="128">
        <v>4800</v>
      </c>
      <c r="F58" s="117">
        <f>E58*1.19</f>
        <v>5712</v>
      </c>
      <c r="G58" s="118"/>
      <c r="H58" s="119">
        <f t="shared" si="1"/>
        <v>0</v>
      </c>
    </row>
    <row r="59" spans="1:10" ht="29" x14ac:dyDescent="0.35">
      <c r="A59" s="116" t="s">
        <v>160</v>
      </c>
      <c r="B59" s="127" t="s">
        <v>214</v>
      </c>
      <c r="C59" s="116" t="s">
        <v>159</v>
      </c>
      <c r="D59" s="123" t="s">
        <v>213</v>
      </c>
      <c r="E59" s="128">
        <v>4550</v>
      </c>
      <c r="F59" s="117">
        <f>E59*1.19</f>
        <v>5414.5</v>
      </c>
      <c r="G59" s="118"/>
      <c r="H59" s="119">
        <f t="shared" si="1"/>
        <v>0</v>
      </c>
    </row>
    <row r="60" spans="1:10" x14ac:dyDescent="0.35">
      <c r="B60" s="112" t="s">
        <v>215</v>
      </c>
      <c r="C60" s="112"/>
      <c r="H60" s="119">
        <f t="shared" si="1"/>
        <v>0</v>
      </c>
    </row>
    <row r="61" spans="1:10" x14ac:dyDescent="0.35">
      <c r="A61" s="116" t="s">
        <v>160</v>
      </c>
      <c r="B61" s="127" t="s">
        <v>140</v>
      </c>
      <c r="C61" s="116" t="s">
        <v>159</v>
      </c>
      <c r="D61" s="123" t="s">
        <v>216</v>
      </c>
      <c r="E61" s="125">
        <v>757</v>
      </c>
      <c r="F61" s="122">
        <f>E61*1.19</f>
        <v>900.82999999999993</v>
      </c>
      <c r="G61" s="118"/>
      <c r="H61" s="119">
        <f t="shared" si="1"/>
        <v>0</v>
      </c>
    </row>
    <row r="62" spans="1:10" x14ac:dyDescent="0.35">
      <c r="A62" s="116" t="s">
        <v>160</v>
      </c>
      <c r="B62" s="127" t="s">
        <v>142</v>
      </c>
      <c r="C62" s="116" t="s">
        <v>159</v>
      </c>
      <c r="D62" s="123" t="s">
        <v>216</v>
      </c>
      <c r="E62" s="125">
        <v>840</v>
      </c>
      <c r="F62" s="122">
        <f>E62*1.19</f>
        <v>999.59999999999991</v>
      </c>
      <c r="G62" s="118"/>
      <c r="H62" s="119">
        <f>G62*E62</f>
        <v>0</v>
      </c>
    </row>
    <row r="63" spans="1:10" x14ac:dyDescent="0.35">
      <c r="A63" s="116"/>
      <c r="B63" s="186" t="s">
        <v>257</v>
      </c>
      <c r="C63" s="116" t="s">
        <v>159</v>
      </c>
      <c r="D63" s="123" t="s">
        <v>216</v>
      </c>
      <c r="E63" s="187">
        <v>580</v>
      </c>
      <c r="F63" s="122">
        <f>E63*1.19</f>
        <v>690.19999999999993</v>
      </c>
      <c r="G63" s="118"/>
      <c r="H63" s="119">
        <f>G63*E63</f>
        <v>0</v>
      </c>
    </row>
    <row r="64" spans="1:10" x14ac:dyDescent="0.35">
      <c r="B64" s="112" t="s">
        <v>217</v>
      </c>
      <c r="C64" s="112"/>
      <c r="H64" s="119">
        <f t="shared" si="1"/>
        <v>0</v>
      </c>
    </row>
    <row r="65" spans="1:8" x14ac:dyDescent="0.35">
      <c r="A65" s="116" t="s">
        <v>160</v>
      </c>
      <c r="B65" s="129" t="s">
        <v>144</v>
      </c>
      <c r="C65" s="116" t="s">
        <v>159</v>
      </c>
      <c r="D65" s="123" t="s">
        <v>218</v>
      </c>
      <c r="E65" s="125">
        <v>189.75</v>
      </c>
      <c r="F65" s="122">
        <f>E65*1.19</f>
        <v>225.80249999999998</v>
      </c>
      <c r="G65" s="118"/>
      <c r="H65" s="119">
        <f t="shared" si="1"/>
        <v>0</v>
      </c>
    </row>
    <row r="66" spans="1:8" x14ac:dyDescent="0.35">
      <c r="A66" s="116" t="s">
        <v>160</v>
      </c>
      <c r="B66" s="130" t="s">
        <v>146</v>
      </c>
      <c r="C66" s="116" t="s">
        <v>159</v>
      </c>
      <c r="D66" s="123" t="s">
        <v>218</v>
      </c>
      <c r="E66" s="125">
        <v>114</v>
      </c>
      <c r="F66" s="122">
        <f>E66*1.19</f>
        <v>135.66</v>
      </c>
      <c r="G66" s="118"/>
      <c r="H66" s="119">
        <f t="shared" si="1"/>
        <v>0</v>
      </c>
    </row>
    <row r="67" spans="1:8" x14ac:dyDescent="0.35">
      <c r="A67" s="116" t="s">
        <v>160</v>
      </c>
      <c r="B67" s="131" t="s">
        <v>148</v>
      </c>
      <c r="C67" s="116" t="s">
        <v>159</v>
      </c>
      <c r="D67" s="123" t="s">
        <v>218</v>
      </c>
      <c r="E67" s="125">
        <v>503</v>
      </c>
      <c r="F67" s="122">
        <f>E67*1.19</f>
        <v>598.56999999999994</v>
      </c>
      <c r="G67" s="118"/>
      <c r="H67" s="119">
        <f t="shared" si="1"/>
        <v>0</v>
      </c>
    </row>
    <row r="68" spans="1:8" x14ac:dyDescent="0.35">
      <c r="H68" s="119">
        <f>G68*E68</f>
        <v>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3"/>
  <sheetViews>
    <sheetView tabSelected="1" topLeftCell="A4" workbookViewId="0">
      <selection activeCell="C4" sqref="C4:D4"/>
    </sheetView>
  </sheetViews>
  <sheetFormatPr defaultColWidth="9.1796875" defaultRowHeight="13" x14ac:dyDescent="0.3"/>
  <cols>
    <col min="1" max="1" width="23" style="27" customWidth="1"/>
    <col min="2" max="2" width="59.1796875" style="27" customWidth="1"/>
    <col min="3" max="3" width="81.54296875" style="27" customWidth="1"/>
    <col min="4" max="4" width="18.54296875" style="35" customWidth="1"/>
    <col min="5" max="5" width="13.54296875" style="27" customWidth="1"/>
    <col min="6" max="6" width="8.81640625" style="27" customWidth="1"/>
    <col min="7" max="16384" width="9.1796875" style="27"/>
  </cols>
  <sheetData>
    <row r="1" spans="1:5" s="23" customFormat="1" ht="26" x14ac:dyDescent="0.3">
      <c r="A1" s="83" t="s">
        <v>39</v>
      </c>
      <c r="B1" s="22" t="s">
        <v>40</v>
      </c>
      <c r="C1" s="22" t="s">
        <v>41</v>
      </c>
      <c r="D1" s="39" t="s">
        <v>42</v>
      </c>
      <c r="E1" s="40" t="s">
        <v>43</v>
      </c>
    </row>
    <row r="2" spans="1:5" ht="247" x14ac:dyDescent="0.3">
      <c r="A2" s="24" t="s">
        <v>44</v>
      </c>
      <c r="B2" s="25" t="s">
        <v>45</v>
      </c>
      <c r="C2" s="25" t="s">
        <v>46</v>
      </c>
      <c r="D2" s="26">
        <v>18209.28</v>
      </c>
      <c r="E2" s="25" t="s">
        <v>47</v>
      </c>
    </row>
    <row r="3" spans="1:5" ht="208" x14ac:dyDescent="0.3">
      <c r="A3" s="24"/>
      <c r="B3" s="25"/>
      <c r="C3" s="25" t="s">
        <v>48</v>
      </c>
      <c r="D3" s="26">
        <v>16425</v>
      </c>
      <c r="E3" s="25" t="s">
        <v>49</v>
      </c>
    </row>
    <row r="4" spans="1:5" ht="247" x14ac:dyDescent="0.3">
      <c r="A4" s="24" t="s">
        <v>50</v>
      </c>
      <c r="B4" s="25" t="s">
        <v>51</v>
      </c>
      <c r="C4" s="25" t="s">
        <v>52</v>
      </c>
      <c r="D4" s="26">
        <v>12500</v>
      </c>
      <c r="E4" s="25" t="s">
        <v>47</v>
      </c>
    </row>
    <row r="5" spans="1:5" ht="208" x14ac:dyDescent="0.3">
      <c r="A5" s="24"/>
      <c r="B5" s="25"/>
      <c r="C5" s="24" t="s">
        <v>53</v>
      </c>
      <c r="D5" s="26">
        <v>11400</v>
      </c>
      <c r="E5" s="25" t="s">
        <v>47</v>
      </c>
    </row>
    <row r="6" spans="1:5" ht="26" x14ac:dyDescent="0.3">
      <c r="A6" s="24" t="s">
        <v>54</v>
      </c>
      <c r="B6" s="29" t="s">
        <v>55</v>
      </c>
      <c r="C6" s="29" t="s">
        <v>56</v>
      </c>
      <c r="D6" s="26">
        <f>1300*1.2</f>
        <v>1560</v>
      </c>
      <c r="E6" s="29" t="s">
        <v>57</v>
      </c>
    </row>
    <row r="7" spans="1:5" ht="213" customHeight="1" x14ac:dyDescent="0.3">
      <c r="A7" s="24" t="s">
        <v>58</v>
      </c>
      <c r="B7" s="25" t="s">
        <v>59</v>
      </c>
      <c r="C7" s="78" t="s">
        <v>60</v>
      </c>
      <c r="D7" s="26">
        <v>10313</v>
      </c>
      <c r="E7" s="25" t="s">
        <v>47</v>
      </c>
    </row>
    <row r="8" spans="1:5" ht="213" customHeight="1" x14ac:dyDescent="0.3">
      <c r="A8" s="24"/>
      <c r="B8" s="25"/>
      <c r="C8" s="38" t="s">
        <v>61</v>
      </c>
      <c r="D8" s="26">
        <v>9040</v>
      </c>
      <c r="E8" s="25" t="s">
        <v>47</v>
      </c>
    </row>
    <row r="9" spans="1:5" ht="26" x14ac:dyDescent="0.3">
      <c r="A9" s="32" t="s">
        <v>54</v>
      </c>
      <c r="B9" s="30" t="s">
        <v>55</v>
      </c>
      <c r="C9" s="29" t="s">
        <v>62</v>
      </c>
      <c r="D9" s="34">
        <v>1200</v>
      </c>
      <c r="E9" s="30" t="s">
        <v>57</v>
      </c>
    </row>
    <row r="10" spans="1:5" ht="52" x14ac:dyDescent="0.3">
      <c r="A10" s="24" t="s">
        <v>63</v>
      </c>
      <c r="B10" s="30"/>
      <c r="C10" s="31" t="s">
        <v>64</v>
      </c>
      <c r="D10" s="26">
        <f>1200*5*1.15</f>
        <v>6899.9999999999991</v>
      </c>
      <c r="E10" s="30" t="s">
        <v>65</v>
      </c>
    </row>
    <row r="12" spans="1:5" x14ac:dyDescent="0.3">
      <c r="A12" s="36" t="s">
        <v>66</v>
      </c>
    </row>
    <row r="13" spans="1:5" x14ac:dyDescent="0.3">
      <c r="A13" s="37" t="s">
        <v>67</v>
      </c>
      <c r="B13" s="36"/>
    </row>
  </sheetData>
  <pageMargins left="0.70000000000000007" right="0.70000000000000007" top="0.75" bottom="0.75" header="0.30000000000000004" footer="0.3000000000000000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8"/>
  <sheetViews>
    <sheetView topLeftCell="A4" workbookViewId="0">
      <selection activeCell="B5" sqref="B5"/>
    </sheetView>
  </sheetViews>
  <sheetFormatPr defaultRowHeight="14.5" x14ac:dyDescent="0.35"/>
  <cols>
    <col min="1" max="1" width="22.81640625" style="1" customWidth="1"/>
    <col min="2" max="2" width="118.81640625" customWidth="1"/>
    <col min="3" max="3" width="15" style="16" customWidth="1"/>
    <col min="4" max="4" width="14.81640625" style="17" customWidth="1"/>
    <col min="5" max="5" width="8.81640625" customWidth="1"/>
  </cols>
  <sheetData>
    <row r="1" spans="1:4" s="17" customFormat="1" ht="31" x14ac:dyDescent="0.35">
      <c r="A1" s="41" t="s">
        <v>68</v>
      </c>
      <c r="B1" s="42" t="s">
        <v>41</v>
      </c>
      <c r="C1" s="43" t="s">
        <v>42</v>
      </c>
      <c r="D1" s="44" t="s">
        <v>43</v>
      </c>
    </row>
    <row r="2" spans="1:4" ht="169" x14ac:dyDescent="0.35">
      <c r="A2" s="46" t="s">
        <v>40</v>
      </c>
      <c r="B2" s="45" t="s">
        <v>69</v>
      </c>
      <c r="C2" s="47"/>
      <c r="D2" s="48"/>
    </row>
    <row r="3" spans="1:4" ht="104" x14ac:dyDescent="0.35">
      <c r="A3" s="24" t="s">
        <v>70</v>
      </c>
      <c r="B3" s="52" t="s">
        <v>71</v>
      </c>
      <c r="C3" s="50">
        <v>3486.3840000000005</v>
      </c>
      <c r="D3" s="51" t="s">
        <v>57</v>
      </c>
    </row>
    <row r="4" spans="1:4" ht="91" x14ac:dyDescent="0.35">
      <c r="A4" s="31"/>
      <c r="B4" s="53" t="s">
        <v>72</v>
      </c>
      <c r="C4" s="50">
        <v>2841.48</v>
      </c>
      <c r="D4" s="51" t="s">
        <v>57</v>
      </c>
    </row>
    <row r="5" spans="1:4" ht="78" x14ac:dyDescent="0.35">
      <c r="A5" s="31"/>
      <c r="B5" s="25" t="s">
        <v>224</v>
      </c>
      <c r="C5" s="50">
        <v>2822</v>
      </c>
      <c r="D5" s="51" t="s">
        <v>57</v>
      </c>
    </row>
    <row r="7" spans="1:4" x14ac:dyDescent="0.35">
      <c r="A7" s="88" t="s">
        <v>73</v>
      </c>
      <c r="B7" s="89" t="s">
        <v>74</v>
      </c>
      <c r="C7" s="90">
        <v>280</v>
      </c>
      <c r="D7" s="91" t="s">
        <v>57</v>
      </c>
    </row>
    <row r="8" spans="1:4" x14ac:dyDescent="0.35">
      <c r="A8" s="84" t="s">
        <v>75</v>
      </c>
      <c r="B8" s="85" t="s">
        <v>76</v>
      </c>
      <c r="C8" s="86">
        <v>117</v>
      </c>
      <c r="D8" s="87" t="s">
        <v>57</v>
      </c>
    </row>
  </sheetData>
  <pageMargins left="0.70000000000000007" right="0.70000000000000007" top="0.75" bottom="0.75" header="0.30000000000000004" footer="0.3000000000000000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0"/>
  <sheetViews>
    <sheetView topLeftCell="A9" workbookViewId="0">
      <selection activeCell="B10" sqref="B10"/>
    </sheetView>
  </sheetViews>
  <sheetFormatPr defaultRowHeight="14.5" x14ac:dyDescent="0.35"/>
  <cols>
    <col min="1" max="1" width="34.54296875" customWidth="1"/>
    <col min="2" max="2" width="95.36328125" customWidth="1"/>
    <col min="3" max="3" width="19.1796875" style="154" customWidth="1"/>
    <col min="4" max="4" width="16.1796875" style="105" customWidth="1"/>
    <col min="5" max="5" width="8.81640625" customWidth="1"/>
  </cols>
  <sheetData>
    <row r="1" spans="1:4" ht="26" x14ac:dyDescent="0.35">
      <c r="A1" s="56" t="s">
        <v>39</v>
      </c>
      <c r="B1" s="56" t="s">
        <v>41</v>
      </c>
      <c r="C1" s="144" t="s">
        <v>42</v>
      </c>
      <c r="D1" s="57" t="s">
        <v>43</v>
      </c>
    </row>
    <row r="2" spans="1:4" ht="143" x14ac:dyDescent="0.35">
      <c r="A2" s="24" t="s">
        <v>40</v>
      </c>
      <c r="B2" s="25" t="s">
        <v>77</v>
      </c>
      <c r="C2" s="145"/>
      <c r="D2" s="70"/>
    </row>
    <row r="3" spans="1:4" ht="65" x14ac:dyDescent="0.35">
      <c r="A3" s="25" t="s">
        <v>78</v>
      </c>
      <c r="B3" s="49" t="s">
        <v>228</v>
      </c>
      <c r="C3" s="145">
        <v>1724.9999999999998</v>
      </c>
      <c r="D3" s="100" t="s">
        <v>79</v>
      </c>
    </row>
    <row r="4" spans="1:4" ht="104" x14ac:dyDescent="0.35">
      <c r="A4" s="99"/>
      <c r="B4" s="148" t="s">
        <v>232</v>
      </c>
      <c r="C4" s="149">
        <v>1868.7499999999998</v>
      </c>
      <c r="D4" s="101" t="s">
        <v>57</v>
      </c>
    </row>
    <row r="5" spans="1:4" ht="65" x14ac:dyDescent="0.35">
      <c r="A5" s="30"/>
      <c r="B5" s="49" t="s">
        <v>229</v>
      </c>
      <c r="C5" s="145">
        <v>2219.5</v>
      </c>
      <c r="D5" s="100" t="s">
        <v>57</v>
      </c>
    </row>
    <row r="6" spans="1:4" ht="26" x14ac:dyDescent="0.35">
      <c r="A6" s="30"/>
      <c r="B6" s="25" t="s">
        <v>231</v>
      </c>
      <c r="C6" s="150">
        <v>2427.3049999999994</v>
      </c>
      <c r="D6" s="100" t="s">
        <v>81</v>
      </c>
    </row>
    <row r="7" spans="1:4" ht="117" x14ac:dyDescent="0.35">
      <c r="A7" s="30"/>
      <c r="B7" s="49" t="s">
        <v>230</v>
      </c>
      <c r="C7" s="145">
        <v>2800.0000000000005</v>
      </c>
      <c r="D7" s="100" t="s">
        <v>80</v>
      </c>
    </row>
    <row r="8" spans="1:4" ht="143" x14ac:dyDescent="0.35">
      <c r="A8" s="99"/>
      <c r="B8" s="155" t="s">
        <v>233</v>
      </c>
      <c r="C8" s="149">
        <v>3104.9999999999995</v>
      </c>
      <c r="D8" s="101" t="s">
        <v>57</v>
      </c>
    </row>
    <row r="9" spans="1:4" ht="104" x14ac:dyDescent="0.35">
      <c r="A9" s="99"/>
      <c r="B9" s="155" t="s">
        <v>234</v>
      </c>
      <c r="C9" s="149">
        <v>3024.0000000000005</v>
      </c>
      <c r="D9" s="101" t="s">
        <v>57</v>
      </c>
    </row>
    <row r="10" spans="1:4" ht="91" x14ac:dyDescent="0.35">
      <c r="A10" s="99"/>
      <c r="B10" s="155" t="s">
        <v>254</v>
      </c>
      <c r="C10" s="149"/>
      <c r="D10" s="101"/>
    </row>
    <row r="11" spans="1:4" x14ac:dyDescent="0.35">
      <c r="A11" s="88" t="s">
        <v>73</v>
      </c>
      <c r="B11" s="89" t="s">
        <v>74</v>
      </c>
      <c r="C11" s="146">
        <v>280</v>
      </c>
      <c r="D11" s="102" t="s">
        <v>57</v>
      </c>
    </row>
    <row r="12" spans="1:4" x14ac:dyDescent="0.35">
      <c r="A12" s="84" t="s">
        <v>75</v>
      </c>
      <c r="B12" s="85" t="s">
        <v>76</v>
      </c>
      <c r="C12" s="147">
        <v>117</v>
      </c>
      <c r="D12" s="103" t="s">
        <v>57</v>
      </c>
    </row>
    <row r="13" spans="1:4" ht="65" x14ac:dyDescent="0.35">
      <c r="A13" s="30"/>
      <c r="B13" s="52" t="s">
        <v>82</v>
      </c>
      <c r="C13" s="151">
        <v>1512.0000000000002</v>
      </c>
      <c r="D13" s="70" t="s">
        <v>81</v>
      </c>
    </row>
    <row r="14" spans="1:4" ht="65" x14ac:dyDescent="0.35">
      <c r="A14" s="30"/>
      <c r="B14" s="52" t="s">
        <v>83</v>
      </c>
      <c r="C14" s="151">
        <v>2273.6000000000004</v>
      </c>
      <c r="D14" s="70" t="s">
        <v>81</v>
      </c>
    </row>
    <row r="15" spans="1:4" x14ac:dyDescent="0.35">
      <c r="A15" s="27"/>
      <c r="B15" s="54"/>
      <c r="C15" s="152"/>
      <c r="D15" s="104"/>
    </row>
    <row r="16" spans="1:4" x14ac:dyDescent="0.35">
      <c r="A16" s="27" t="s">
        <v>84</v>
      </c>
      <c r="B16" s="27"/>
      <c r="C16" s="153"/>
      <c r="D16" s="104"/>
    </row>
    <row r="17" spans="1:4" x14ac:dyDescent="0.35">
      <c r="A17" s="55" t="s">
        <v>85</v>
      </c>
      <c r="B17" s="27"/>
      <c r="C17" s="153"/>
      <c r="D17" s="104"/>
    </row>
    <row r="18" spans="1:4" x14ac:dyDescent="0.35">
      <c r="A18" s="55" t="s">
        <v>86</v>
      </c>
      <c r="B18" s="27"/>
      <c r="C18" s="153"/>
      <c r="D18" s="104"/>
    </row>
    <row r="19" spans="1:4" x14ac:dyDescent="0.35">
      <c r="A19" s="55" t="s">
        <v>87</v>
      </c>
      <c r="B19" s="27"/>
      <c r="C19" s="153"/>
      <c r="D19" s="104"/>
    </row>
    <row r="20" spans="1:4" x14ac:dyDescent="0.35">
      <c r="A20" s="27"/>
      <c r="B20" s="27"/>
      <c r="C20" s="153"/>
      <c r="D20" s="104"/>
    </row>
  </sheetData>
  <pageMargins left="0.70000000000000007" right="0.70000000000000007" top="0.75" bottom="0.75" header="0.30000000000000004" footer="0.3000000000000000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4"/>
  <sheetViews>
    <sheetView workbookViewId="0">
      <selection activeCell="G6" sqref="G6"/>
    </sheetView>
  </sheetViews>
  <sheetFormatPr defaultRowHeight="14.5" x14ac:dyDescent="0.35"/>
  <cols>
    <col min="1" max="1" width="23.81640625" customWidth="1"/>
    <col min="2" max="2" width="64.36328125" customWidth="1"/>
    <col min="3" max="5" width="8.81640625" style="8"/>
  </cols>
  <sheetData>
    <row r="1" spans="1:5" x14ac:dyDescent="0.35">
      <c r="A1" s="37" t="s">
        <v>88</v>
      </c>
      <c r="B1" s="132"/>
      <c r="C1" s="23"/>
      <c r="D1" s="23"/>
      <c r="E1" s="23"/>
    </row>
    <row r="2" spans="1:5" x14ac:dyDescent="0.35">
      <c r="A2" s="133" t="s">
        <v>39</v>
      </c>
      <c r="B2" s="134" t="s">
        <v>89</v>
      </c>
      <c r="C2" s="182" t="s">
        <v>90</v>
      </c>
      <c r="D2" s="183"/>
      <c r="E2" s="184"/>
    </row>
    <row r="3" spans="1:5" x14ac:dyDescent="0.35">
      <c r="A3" s="135" t="s">
        <v>91</v>
      </c>
      <c r="B3" s="136" t="s">
        <v>220</v>
      </c>
      <c r="C3" s="139" t="s">
        <v>92</v>
      </c>
      <c r="D3" s="139" t="s">
        <v>93</v>
      </c>
      <c r="E3" s="139" t="s">
        <v>94</v>
      </c>
    </row>
    <row r="4" spans="1:5" ht="39.5" x14ac:dyDescent="0.35">
      <c r="A4" s="137" t="s">
        <v>95</v>
      </c>
      <c r="B4" s="138" t="s">
        <v>96</v>
      </c>
      <c r="C4" s="140">
        <v>293.75</v>
      </c>
      <c r="D4" s="140">
        <v>575</v>
      </c>
      <c r="E4" s="140">
        <v>807</v>
      </c>
    </row>
    <row r="5" spans="1:5" ht="26.5" x14ac:dyDescent="0.35">
      <c r="A5" s="137" t="s">
        <v>97</v>
      </c>
      <c r="B5" s="138" t="s">
        <v>98</v>
      </c>
      <c r="C5" s="140">
        <v>431.25</v>
      </c>
      <c r="D5" s="140">
        <v>862.5</v>
      </c>
      <c r="E5" s="140">
        <v>1218.75</v>
      </c>
    </row>
    <row r="6" spans="1:5" ht="30" customHeight="1" x14ac:dyDescent="0.35">
      <c r="A6" s="27"/>
      <c r="B6" s="132"/>
      <c r="C6" s="23"/>
      <c r="D6" s="23"/>
      <c r="E6" s="23"/>
    </row>
    <row r="7" spans="1:5" ht="31" customHeight="1" x14ac:dyDescent="0.35">
      <c r="A7" s="185" t="s">
        <v>99</v>
      </c>
      <c r="B7" s="185"/>
      <c r="C7" s="185"/>
      <c r="D7" s="185"/>
      <c r="E7" s="185"/>
    </row>
    <row r="8" spans="1:5" ht="35.5" customHeight="1" x14ac:dyDescent="0.35">
      <c r="A8" s="185" t="s">
        <v>100</v>
      </c>
      <c r="B8" s="185"/>
      <c r="C8" s="185"/>
      <c r="D8" s="185"/>
      <c r="E8" s="185"/>
    </row>
    <row r="9" spans="1:5" x14ac:dyDescent="0.35">
      <c r="A9" s="27"/>
      <c r="B9" s="132"/>
      <c r="C9" s="23"/>
      <c r="D9" s="23"/>
      <c r="E9" s="23"/>
    </row>
    <row r="10" spans="1:5" x14ac:dyDescent="0.35">
      <c r="A10" s="37" t="s">
        <v>101</v>
      </c>
      <c r="B10" s="132"/>
      <c r="C10" s="23"/>
      <c r="D10" s="23"/>
      <c r="E10" s="23"/>
    </row>
    <row r="11" spans="1:5" ht="27.75" customHeight="1" x14ac:dyDescent="0.35">
      <c r="A11" s="133" t="s">
        <v>39</v>
      </c>
      <c r="B11" s="134" t="s">
        <v>89</v>
      </c>
      <c r="C11" s="182" t="s">
        <v>90</v>
      </c>
      <c r="D11" s="183"/>
      <c r="E11" s="184"/>
    </row>
    <row r="12" spans="1:5" x14ac:dyDescent="0.35">
      <c r="A12" s="135" t="s">
        <v>91</v>
      </c>
      <c r="B12" s="136" t="s">
        <v>220</v>
      </c>
      <c r="C12" s="139" t="s">
        <v>92</v>
      </c>
      <c r="D12" s="139" t="s">
        <v>93</v>
      </c>
      <c r="E12" s="139" t="s">
        <v>94</v>
      </c>
    </row>
    <row r="13" spans="1:5" ht="39.5" x14ac:dyDescent="0.35">
      <c r="A13" s="137" t="s">
        <v>102</v>
      </c>
      <c r="B13" s="138" t="s">
        <v>103</v>
      </c>
      <c r="C13" s="140">
        <v>112.5</v>
      </c>
      <c r="D13" s="140">
        <v>225</v>
      </c>
      <c r="E13" s="140">
        <v>286</v>
      </c>
    </row>
    <row r="14" spans="1:5" x14ac:dyDescent="0.35">
      <c r="A14" s="27"/>
      <c r="B14" s="132"/>
      <c r="C14" s="23"/>
      <c r="D14" s="23"/>
      <c r="E14" s="23"/>
    </row>
  </sheetData>
  <mergeCells count="4">
    <mergeCell ref="C2:E2"/>
    <mergeCell ref="A7:E7"/>
    <mergeCell ref="A8:E8"/>
    <mergeCell ref="C11:E11"/>
  </mergeCells>
  <hyperlinks>
    <hyperlink ref="A3" r:id="rId1" xr:uid="{6C3C5DBE-8C87-43E5-81AD-5B0527EA6750}"/>
    <hyperlink ref="A12" r:id="rId2" xr:uid="{CAEA485C-9175-4193-9C17-4DB4A6391F25}"/>
  </hyperlinks>
  <pageMargins left="0.70000000000000007" right="0.70000000000000007" top="0.75" bottom="0.75" header="0.30000000000000004" footer="0.3000000000000000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DCDFA-7F7C-474F-BAD4-2C0E3D4CA127}">
  <dimension ref="A1:D4"/>
  <sheetViews>
    <sheetView topLeftCell="A3" workbookViewId="0">
      <selection activeCell="B4" sqref="B4"/>
    </sheetView>
  </sheetViews>
  <sheetFormatPr defaultRowHeight="14.5" x14ac:dyDescent="0.35"/>
  <cols>
    <col min="1" max="1" width="47" customWidth="1"/>
    <col min="2" max="2" width="57.81640625" customWidth="1"/>
    <col min="3" max="3" width="22.453125" customWidth="1"/>
    <col min="4" max="4" width="14.81640625" customWidth="1"/>
  </cols>
  <sheetData>
    <row r="1" spans="1:4" x14ac:dyDescent="0.35">
      <c r="A1" s="36"/>
      <c r="B1" s="28"/>
      <c r="C1" s="28"/>
      <c r="D1" s="64"/>
    </row>
    <row r="2" spans="1:4" ht="27" customHeight="1" x14ac:dyDescent="0.35">
      <c r="A2" s="61" t="s">
        <v>39</v>
      </c>
      <c r="B2" s="62" t="s">
        <v>89</v>
      </c>
      <c r="C2" s="79" t="s">
        <v>90</v>
      </c>
      <c r="D2" s="57" t="s">
        <v>104</v>
      </c>
    </row>
    <row r="3" spans="1:4" s="20" customFormat="1" ht="251.25" customHeight="1" x14ac:dyDescent="0.35">
      <c r="A3" s="63" t="s">
        <v>105</v>
      </c>
      <c r="B3" s="25" t="s">
        <v>106</v>
      </c>
      <c r="C3" s="80">
        <v>500</v>
      </c>
      <c r="D3" s="81" t="s">
        <v>107</v>
      </c>
    </row>
    <row r="4" spans="1:4" ht="91" x14ac:dyDescent="0.35">
      <c r="A4" s="78" t="s">
        <v>108</v>
      </c>
      <c r="B4" s="25" t="s">
        <v>109</v>
      </c>
      <c r="C4" s="80">
        <v>700</v>
      </c>
      <c r="D4" s="81" t="s">
        <v>107</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8"/>
  <sheetViews>
    <sheetView topLeftCell="A3" workbookViewId="0">
      <selection activeCell="A4" sqref="A4:C4"/>
    </sheetView>
  </sheetViews>
  <sheetFormatPr defaultRowHeight="14.5" x14ac:dyDescent="0.35"/>
  <cols>
    <col min="1" max="1" width="22.81640625" customWidth="1"/>
    <col min="2" max="2" width="48.54296875" customWidth="1"/>
    <col min="3" max="3" width="17.1796875" customWidth="1"/>
    <col min="4" max="4" width="20.1796875" customWidth="1"/>
    <col min="5" max="5" width="8.81640625" customWidth="1"/>
  </cols>
  <sheetData>
    <row r="1" spans="1:5" ht="26" x14ac:dyDescent="0.35">
      <c r="A1" s="58" t="s">
        <v>110</v>
      </c>
      <c r="B1" s="59" t="s">
        <v>89</v>
      </c>
      <c r="C1" s="66" t="s">
        <v>111</v>
      </c>
      <c r="D1" s="66" t="s">
        <v>112</v>
      </c>
    </row>
    <row r="2" spans="1:5" x14ac:dyDescent="0.35">
      <c r="A2" s="60" t="s">
        <v>113</v>
      </c>
      <c r="B2" s="30"/>
      <c r="C2" s="30"/>
      <c r="D2" s="30"/>
    </row>
    <row r="3" spans="1:5" ht="39" x14ac:dyDescent="0.35">
      <c r="A3" s="63" t="s">
        <v>114</v>
      </c>
      <c r="B3" s="25" t="s">
        <v>115</v>
      </c>
      <c r="C3" s="26">
        <f>1150*20</f>
        <v>23000</v>
      </c>
      <c r="D3" s="68" t="s">
        <v>116</v>
      </c>
    </row>
    <row r="4" spans="1:5" ht="39" x14ac:dyDescent="0.35">
      <c r="A4" s="63" t="s">
        <v>117</v>
      </c>
      <c r="B4" s="25" t="s">
        <v>118</v>
      </c>
      <c r="C4" s="26">
        <f>1150*24</f>
        <v>27600</v>
      </c>
      <c r="D4" s="68" t="s">
        <v>116</v>
      </c>
      <c r="E4">
        <f>1150*26</f>
        <v>29900</v>
      </c>
    </row>
    <row r="5" spans="1:5" ht="39" x14ac:dyDescent="0.35">
      <c r="A5" s="63" t="s">
        <v>119</v>
      </c>
      <c r="B5" s="25" t="s">
        <v>120</v>
      </c>
      <c r="C5" s="26">
        <f>1150*28</f>
        <v>32200</v>
      </c>
      <c r="D5" s="68" t="s">
        <v>116</v>
      </c>
    </row>
    <row r="6" spans="1:5" ht="39" x14ac:dyDescent="0.35">
      <c r="A6" s="63" t="s">
        <v>121</v>
      </c>
      <c r="B6" s="25" t="s">
        <v>122</v>
      </c>
      <c r="C6" s="26">
        <f>1150*30</f>
        <v>34500</v>
      </c>
      <c r="D6" s="68" t="s">
        <v>116</v>
      </c>
    </row>
    <row r="7" spans="1:5" x14ac:dyDescent="0.35">
      <c r="C7" s="15"/>
    </row>
    <row r="8" spans="1:5" x14ac:dyDescent="0.35">
      <c r="A8" s="27" t="s">
        <v>123</v>
      </c>
    </row>
  </sheetData>
  <hyperlinks>
    <hyperlink ref="A2" r:id="rId1" xr:uid="{00000000-0004-0000-0700-000000000000}"/>
  </hyperlinks>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Propunerea_PNRAS_-_QuartzMatrix</vt:lpstr>
      <vt:lpstr>Propunere_PNRAS_QuartzMatrix </vt:lpstr>
      <vt:lpstr>Oferta</vt:lpstr>
      <vt:lpstr>Table_interactive</vt:lpstr>
      <vt:lpstr>All_in_one_PC</vt:lpstr>
      <vt:lpstr>Laptop_chromebook</vt:lpstr>
      <vt:lpstr>Software_educational Moza</vt:lpstr>
      <vt:lpstr>Materiale didactice TIC </vt:lpstr>
      <vt:lpstr>Laborator_fonic</vt:lpstr>
      <vt:lpstr>Tablete_si_statii_incarcare</vt:lpstr>
      <vt:lpstr>Printing</vt:lpstr>
      <vt:lpstr>Camera_documente_</vt:lpstr>
      <vt:lpstr>Router wireless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Anca Teutu</dc:creator>
  <cp:keywords/>
  <dc:description/>
  <cp:lastModifiedBy>Anca Teutu</cp:lastModifiedBy>
  <cp:revision/>
  <dcterms:created xsi:type="dcterms:W3CDTF">2022-11-07T17:42:24Z</dcterms:created>
  <dcterms:modified xsi:type="dcterms:W3CDTF">2023-05-22T11:17:06Z</dcterms:modified>
  <cp:category/>
  <cp:contentStatus/>
</cp:coreProperties>
</file>